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ИСПОЛНЕНИЕ БЮДЖЕТА\отчеты по исполнению бюджета за 2024 год\1. первый квартал\Дума исполнение за 1 квартал\пояснительная записка на 01.04.2024\"/>
    </mc:Choice>
  </mc:AlternateContent>
  <bookViews>
    <workbookView xWindow="0" yWindow="0" windowWidth="28275" windowHeight="13800"/>
  </bookViews>
  <sheets>
    <sheet name="прил Рз Пр" sheetId="2" r:id="rId1"/>
    <sheet name="для слайда" sheetId="3" state="hidden" r:id="rId2"/>
    <sheet name="для слайда-" sheetId="4" state="hidden" r:id="rId3"/>
  </sheets>
  <definedNames>
    <definedName name="_xlnm.Print_Titles" localSheetId="1">'для слайда'!$3:$5</definedName>
    <definedName name="_xlnm.Print_Titles" localSheetId="2">'для слайда-'!$3:$5</definedName>
    <definedName name="_xlnm.Print_Titles" localSheetId="0">'прил Рз Пр'!$4:$8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2" i="2" l="1"/>
  <c r="L52" i="2"/>
  <c r="K52" i="2"/>
  <c r="M17" i="2" l="1"/>
  <c r="L17" i="2"/>
  <c r="N20" i="2"/>
  <c r="O20" i="2"/>
  <c r="K17" i="2" l="1"/>
  <c r="K9" i="2"/>
  <c r="N13" i="2" l="1"/>
  <c r="O13" i="2"/>
  <c r="L58" i="2" l="1"/>
  <c r="M58" i="2"/>
  <c r="L55" i="2"/>
  <c r="M55" i="2"/>
  <c r="L47" i="2"/>
  <c r="M47" i="2"/>
  <c r="L45" i="2"/>
  <c r="M45" i="2"/>
  <c r="L42" i="2"/>
  <c r="M42" i="2"/>
  <c r="L36" i="2"/>
  <c r="M36" i="2"/>
  <c r="L34" i="2"/>
  <c r="M34" i="2"/>
  <c r="L29" i="2"/>
  <c r="M29" i="2"/>
  <c r="L22" i="2"/>
  <c r="M22" i="2"/>
  <c r="N59" i="2"/>
  <c r="O59" i="2"/>
  <c r="O54" i="2"/>
  <c r="K58" i="2" l="1"/>
  <c r="N10" i="2" l="1"/>
  <c r="O10" i="2"/>
  <c r="N53" i="2" l="1"/>
  <c r="E16" i="4" l="1"/>
  <c r="E15" i="4"/>
  <c r="E12" i="4"/>
  <c r="E11" i="4"/>
  <c r="E8" i="4"/>
  <c r="E7" i="4"/>
  <c r="D18" i="4"/>
  <c r="E14" i="4" s="1"/>
  <c r="C18" i="4"/>
  <c r="E9" i="4" l="1"/>
  <c r="E13" i="4"/>
  <c r="E17" i="4"/>
  <c r="E6" i="4"/>
  <c r="E18" i="4" s="1"/>
  <c r="E10" i="4"/>
  <c r="E9" i="3"/>
  <c r="E11" i="3"/>
  <c r="E12" i="3"/>
  <c r="E15" i="3"/>
  <c r="C18" i="3"/>
  <c r="E7" i="3"/>
  <c r="E6" i="3"/>
  <c r="E10" i="3"/>
  <c r="E13" i="3"/>
  <c r="E14" i="3"/>
  <c r="E8" i="3"/>
  <c r="E16" i="3"/>
  <c r="E17" i="3"/>
  <c r="D18" i="3"/>
  <c r="N50" i="2"/>
  <c r="K22" i="2"/>
  <c r="N9" i="2" l="1"/>
  <c r="O9" i="2"/>
  <c r="E18" i="3"/>
  <c r="K29" i="2" l="1"/>
  <c r="K34" i="2"/>
  <c r="K36" i="2"/>
  <c r="K42" i="2"/>
  <c r="K45" i="2"/>
  <c r="K47" i="2"/>
  <c r="K55" i="2"/>
  <c r="K60" i="2" l="1"/>
  <c r="M60" i="2"/>
  <c r="L60" i="2"/>
  <c r="N11" i="2"/>
  <c r="N12" i="2"/>
  <c r="N14" i="2"/>
  <c r="N15" i="2"/>
  <c r="N16" i="2"/>
  <c r="N17" i="2"/>
  <c r="N18" i="2"/>
  <c r="N19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1" i="2"/>
  <c r="N55" i="2"/>
  <c r="N56" i="2"/>
  <c r="N57" i="2"/>
  <c r="N58" i="2"/>
  <c r="O11" i="2"/>
  <c r="O12" i="2"/>
  <c r="O14" i="2"/>
  <c r="O15" i="2"/>
  <c r="O16" i="2"/>
  <c r="O17" i="2"/>
  <c r="O18" i="2"/>
  <c r="O19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5" i="2"/>
  <c r="O56" i="2"/>
  <c r="O57" i="2"/>
  <c r="O58" i="2"/>
  <c r="N60" i="2" l="1"/>
  <c r="O60" i="2"/>
</calcChain>
</file>

<file path=xl/sharedStrings.xml><?xml version="1.0" encoding="utf-8"?>
<sst xmlns="http://schemas.openxmlformats.org/spreadsheetml/2006/main" count="206" uniqueCount="87">
  <si>
    <t>01</t>
  </si>
  <si>
    <t>13</t>
  </si>
  <si>
    <t/>
  </si>
  <si>
    <t>12</t>
  </si>
  <si>
    <t>04</t>
  </si>
  <si>
    <t>02</t>
  </si>
  <si>
    <t>11</t>
  </si>
  <si>
    <t>10</t>
  </si>
  <si>
    <t>06</t>
  </si>
  <si>
    <t>03</t>
  </si>
  <si>
    <t>09</t>
  </si>
  <si>
    <t>08</t>
  </si>
  <si>
    <t>07</t>
  </si>
  <si>
    <t>05</t>
  </si>
  <si>
    <t>14</t>
  </si>
  <si>
    <t>7</t>
  </si>
  <si>
    <t>6</t>
  </si>
  <si>
    <t>5</t>
  </si>
  <si>
    <t>3</t>
  </si>
  <si>
    <t>1</t>
  </si>
  <si>
    <t>Наименование</t>
  </si>
  <si>
    <t>Рз</t>
  </si>
  <si>
    <t>Всего расходов:</t>
  </si>
  <si>
    <t>Пр</t>
  </si>
  <si>
    <t>ОБЩЕГОСУДАРСТВЕННЫЕ ВОПРОСЫ</t>
  </si>
  <si>
    <t>8</t>
  </si>
  <si>
    <t>4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</si>
  <si>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</si>
  <si>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</si>
  <si>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</si>
  <si>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</si>
  <si>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</si>
  <si>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</si>
  <si>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</si>
  <si>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юстиции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</si>
  <si>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</si>
  <si>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</si>
  <si>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</si>
  <si>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Сельское хозяйство и рыболовство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</si>
  <si>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</si>
  <si>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</si>
  <si>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</si>
  <si>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</si>
  <si>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</si>
  <si>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</si>
  <si>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</si>
  <si>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</si>
  <si>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</si>
  <si>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</si>
  <si>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</si>
  <si>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</si>
  <si>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</si>
  <si>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</si>
  <si>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</si>
  <si>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</si>
  <si>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</si>
  <si>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</si>
  <si>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</si>
  <si>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</si>
  <si>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</si>
  <si>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</si>
  <si>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Пенсионное обеспечение</t>
  </si>
  <si>
    <t>СОЦИАЛЬНАЯ ПОЛИТИКА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</si>
  <si>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</si>
  <si>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</si>
  <si>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</si>
  <si>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</si>
  <si>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</si>
  <si>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</si>
  <si>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</si>
  <si>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</si>
  <si>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</si>
  <si>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</si>
  <si>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% исполнения к показателям сводной бюджетной росписи на 2019год</t>
  </si>
  <si>
    <t>Показатели сводной бюджетной росписи  на 01.07.2019 (тыс.рублей)</t>
  </si>
  <si>
    <t>Исполнено на 01.07.2019г (тыс.рублей)</t>
  </si>
  <si>
    <t>Наименование разделов</t>
  </si>
  <si>
    <t>Спорт высших достижений</t>
  </si>
  <si>
    <t xml:space="preserve"> Судебная система</t>
  </si>
  <si>
    <t>Гражданская оборона</t>
  </si>
  <si>
    <r>
      <t xml:space="preserve">Сведения о фактически произведенных расходах по разделам и подразделам классификации расходов бюджета городского округа Мегион Ханты-Мансийского автономного округа – Югры </t>
    </r>
    <r>
      <rPr>
        <b/>
        <sz val="12"/>
        <rFont val="Times New Roman"/>
        <family val="1"/>
        <charset val="204"/>
      </rPr>
      <t>за первый квартал 2024 года</t>
    </r>
    <r>
      <rPr>
        <sz val="12"/>
        <rFont val="Times New Roman"/>
        <family val="1"/>
        <charset val="204"/>
      </rPr>
      <t xml:space="preserve"> в сравнении с первоначально утвержденными значениями решением Думы города Мегиона о бюджете и с уточненными значениями с учетом внесенных изменений</t>
    </r>
  </si>
  <si>
    <t>Показатели сводной бюджетной росписи  на 01.04.2024 (тыс.рублей)</t>
  </si>
  <si>
    <t>Исполнено на 01.04.2024 (тыс.рублей)</t>
  </si>
  <si>
    <t>Утверждено решением Думы    города Мегиона от 15.12.2023 №347 (тыс.рублей)</t>
  </si>
  <si>
    <t>% исполнения к утвержденному плану на 2024 год</t>
  </si>
  <si>
    <t>% исполнения к показателям сводной бюджетной росписи на 2024год</t>
  </si>
  <si>
    <t>Защита населения и территории от чрезвычайных ситуаций природного и техногенного характера, пожарная безопасность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</si>
</sst>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* #,##0.00;* \-#,##0.00;* &quot;-&quot;??;@"/>
    <numFmt numFmtId="165" formatCode="#,##0.0;[Red]\-#,##0.0;0.0"/>
    <numFmt numFmtId="166" formatCode="0000"/>
    <numFmt numFmtId="167" formatCode="#,##0.0"/>
  </numFmts>
  <fonts count="2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color indexed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1" fillId="0" borderId="0"/>
    <xf numFmtId="0" fontId="11" fillId="0" borderId="0">
      <alignment wrapText="1"/>
    </xf>
    <xf numFmtId="0" fontId="12" fillId="0" borderId="0"/>
    <xf numFmtId="164" fontId="13" fillId="0" borderId="0" applyFont="0" applyFill="0" applyBorder="0" applyAlignment="0" applyProtection="0"/>
    <xf numFmtId="0" fontId="14" fillId="0" borderId="0"/>
    <xf numFmtId="164" fontId="15" fillId="0" borderId="0" applyFont="0" applyFill="0" applyBorder="0" applyAlignment="0" applyProtection="0"/>
  </cellStyleXfs>
  <cellXfs count="133">
    <xf numFmtId="0" fontId="0" fillId="0" borderId="0" xfId="0"/>
    <xf numFmtId="0" fontId="6" fillId="0" borderId="0" xfId="1" applyFont="1" applyFill="1"/>
    <xf numFmtId="0" fontId="6" fillId="0" borderId="0" xfId="1" applyFont="1" applyFill="1" applyAlignment="1">
      <alignment horizontal="center"/>
    </xf>
    <xf numFmtId="0" fontId="7" fillId="0" borderId="0" xfId="2" applyNumberFormat="1" applyFont="1" applyFill="1" applyBorder="1" applyProtection="1">
      <protection hidden="1"/>
    </xf>
    <xf numFmtId="0" fontId="6" fillId="0" borderId="0" xfId="1" applyFont="1" applyFill="1" applyBorder="1" applyProtection="1">
      <protection hidden="1"/>
    </xf>
    <xf numFmtId="0" fontId="6" fillId="0" borderId="0" xfId="1" applyFont="1" applyFill="1" applyBorder="1" applyAlignment="1" applyProtection="1">
      <alignment horizontal="center"/>
      <protection hidden="1"/>
    </xf>
    <xf numFmtId="0" fontId="6" fillId="0" borderId="0" xfId="1" applyFont="1" applyFill="1" applyBorder="1"/>
    <xf numFmtId="0" fontId="6" fillId="0" borderId="3" xfId="1" applyFont="1" applyFill="1" applyBorder="1" applyProtection="1">
      <protection hidden="1"/>
    </xf>
    <xf numFmtId="0" fontId="9" fillId="0" borderId="0" xfId="1" applyFont="1" applyFill="1"/>
    <xf numFmtId="167" fontId="5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20" xfId="1" applyNumberFormat="1" applyFont="1" applyFill="1" applyBorder="1" applyAlignment="1" applyProtection="1">
      <alignment horizontal="center" vertical="center"/>
      <protection hidden="1"/>
    </xf>
    <xf numFmtId="0" fontId="9" fillId="0" borderId="0" xfId="1" applyFont="1" applyFill="1" applyBorder="1" applyProtection="1">
      <protection hidden="1"/>
    </xf>
    <xf numFmtId="0" fontId="9" fillId="0" borderId="0" xfId="1" applyNumberFormat="1" applyFont="1" applyFill="1" applyBorder="1" applyAlignment="1" applyProtection="1">
      <protection hidden="1"/>
    </xf>
    <xf numFmtId="167" fontId="5" fillId="0" borderId="21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6" xfId="1" applyNumberFormat="1" applyFont="1" applyFill="1" applyBorder="1" applyAlignment="1" applyProtection="1">
      <alignment wrapText="1"/>
      <protection hidden="1"/>
    </xf>
    <xf numFmtId="166" fontId="5" fillId="0" borderId="30" xfId="1" applyNumberFormat="1" applyFont="1" applyFill="1" applyBorder="1" applyAlignment="1" applyProtection="1">
      <alignment wrapText="1"/>
      <protection hidden="1"/>
    </xf>
    <xf numFmtId="0" fontId="5" fillId="0" borderId="14" xfId="1" applyNumberFormat="1" applyFont="1" applyFill="1" applyBorder="1" applyAlignment="1" applyProtection="1">
      <alignment horizontal="left"/>
      <protection hidden="1"/>
    </xf>
    <xf numFmtId="0" fontId="5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6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9" xfId="1" applyNumberFormat="1" applyFont="1" applyFill="1" applyBorder="1" applyAlignment="1" applyProtection="1">
      <alignment horizontal="center" vertical="center" textRotation="90" wrapText="1"/>
      <protection hidden="1"/>
    </xf>
    <xf numFmtId="0" fontId="5" fillId="0" borderId="8" xfId="1" applyNumberFormat="1" applyFont="1" applyFill="1" applyBorder="1" applyAlignment="1" applyProtection="1">
      <alignment horizontal="center" vertical="center" textRotation="90" wrapText="1"/>
      <protection hidden="1"/>
    </xf>
    <xf numFmtId="0" fontId="5" fillId="0" borderId="12" xfId="1" applyNumberFormat="1" applyFont="1" applyFill="1" applyBorder="1" applyAlignment="1" applyProtection="1">
      <alignment horizontal="center" vertical="center" textRotation="90" wrapText="1"/>
      <protection hidden="1"/>
    </xf>
    <xf numFmtId="167" fontId="5" fillId="0" borderId="22" xfId="1" applyNumberFormat="1" applyFont="1" applyFill="1" applyBorder="1" applyAlignment="1" applyProtection="1">
      <alignment horizontal="center" vertical="center"/>
      <protection hidden="1"/>
    </xf>
    <xf numFmtId="167" fontId="5" fillId="0" borderId="23" xfId="1" applyNumberFormat="1" applyFont="1" applyFill="1" applyBorder="1" applyAlignment="1" applyProtection="1">
      <alignment horizontal="center" vertical="center"/>
      <protection hidden="1"/>
    </xf>
    <xf numFmtId="167" fontId="5" fillId="0" borderId="24" xfId="1" applyNumberFormat="1" applyFont="1" applyFill="1" applyBorder="1" applyAlignment="1" applyProtection="1">
      <alignment horizontal="center" vertical="center"/>
      <protection hidden="1"/>
    </xf>
    <xf numFmtId="0" fontId="5" fillId="2" borderId="18" xfId="1" applyNumberFormat="1" applyFont="1" applyFill="1" applyBorder="1" applyAlignment="1" applyProtection="1">
      <alignment horizontal="center"/>
      <protection hidden="1"/>
    </xf>
    <xf numFmtId="0" fontId="5" fillId="2" borderId="19" xfId="1" applyNumberFormat="1" applyFont="1" applyFill="1" applyBorder="1" applyAlignment="1" applyProtection="1">
      <alignment horizontal="center"/>
      <protection hidden="1"/>
    </xf>
    <xf numFmtId="0" fontId="5" fillId="2" borderId="0" xfId="1" applyNumberFormat="1" applyFont="1" applyFill="1" applyBorder="1" applyAlignment="1" applyProtection="1">
      <alignment horizontal="center"/>
      <protection hidden="1"/>
    </xf>
    <xf numFmtId="0" fontId="6" fillId="0" borderId="0" xfId="1" applyNumberFormat="1" applyFont="1" applyFill="1" applyBorder="1" applyAlignment="1" applyProtection="1">
      <alignment wrapText="1"/>
      <protection hidden="1"/>
    </xf>
    <xf numFmtId="0" fontId="6" fillId="0" borderId="0" xfId="1" applyNumberFormat="1" applyFont="1" applyFill="1" applyBorder="1" applyProtection="1">
      <protection hidden="1"/>
    </xf>
    <xf numFmtId="0" fontId="6" fillId="2" borderId="0" xfId="1" applyFont="1" applyFill="1"/>
    <xf numFmtId="49" fontId="8" fillId="0" borderId="3" xfId="1" applyNumberFormat="1" applyFont="1" applyFill="1" applyBorder="1" applyAlignment="1" applyProtection="1">
      <alignment horizontal="center"/>
      <protection hidden="1"/>
    </xf>
    <xf numFmtId="49" fontId="8" fillId="0" borderId="0" xfId="1" applyNumberFormat="1" applyFont="1" applyFill="1" applyAlignment="1">
      <alignment horizontal="center"/>
    </xf>
    <xf numFmtId="0" fontId="5" fillId="0" borderId="18" xfId="1" applyNumberFormat="1" applyFont="1" applyFill="1" applyBorder="1" applyAlignment="1" applyProtection="1">
      <protection hidden="1"/>
    </xf>
    <xf numFmtId="0" fontId="4" fillId="0" borderId="1" xfId="1" applyNumberFormat="1" applyFont="1" applyFill="1" applyBorder="1" applyAlignment="1" applyProtection="1">
      <protection hidden="1"/>
    </xf>
    <xf numFmtId="0" fontId="4" fillId="0" borderId="16" xfId="1" applyNumberFormat="1" applyFont="1" applyFill="1" applyBorder="1" applyAlignment="1" applyProtection="1">
      <protection hidden="1"/>
    </xf>
    <xf numFmtId="0" fontId="4" fillId="0" borderId="15" xfId="1" applyNumberFormat="1" applyFont="1" applyFill="1" applyBorder="1" applyAlignment="1" applyProtection="1">
      <protection hidden="1"/>
    </xf>
    <xf numFmtId="0" fontId="6" fillId="0" borderId="0" xfId="1" applyFont="1" applyFill="1" applyBorder="1" applyAlignment="1" applyProtection="1">
      <alignment wrapText="1"/>
      <protection hidden="1"/>
    </xf>
    <xf numFmtId="0" fontId="6" fillId="0" borderId="3" xfId="1" applyNumberFormat="1" applyFont="1" applyFill="1" applyBorder="1" applyAlignment="1" applyProtection="1">
      <protection hidden="1"/>
    </xf>
    <xf numFmtId="0" fontId="6" fillId="0" borderId="0" xfId="1" applyNumberFormat="1" applyFont="1" applyFill="1" applyAlignment="1" applyProtection="1">
      <protection hidden="1"/>
    </xf>
    <xf numFmtId="0" fontId="4" fillId="0" borderId="1" xfId="1" applyFont="1" applyFill="1" applyBorder="1" applyAlignment="1" applyProtection="1">
      <alignment horizontal="center"/>
      <protection hidden="1"/>
    </xf>
    <xf numFmtId="0" fontId="4" fillId="0" borderId="0" xfId="1" applyFont="1" applyFill="1" applyBorder="1" applyAlignment="1" applyProtection="1">
      <alignment horizontal="center"/>
      <protection hidden="1"/>
    </xf>
    <xf numFmtId="0" fontId="9" fillId="0" borderId="0" xfId="1" applyFont="1" applyFill="1" applyBorder="1"/>
    <xf numFmtId="0" fontId="3" fillId="0" borderId="0" xfId="0" applyFont="1" applyFill="1" applyBorder="1" applyAlignment="1">
      <alignment horizontal="justify" vertical="center"/>
    </xf>
    <xf numFmtId="0" fontId="6" fillId="0" borderId="0" xfId="1" applyFont="1" applyFill="1" applyAlignment="1">
      <alignment wrapText="1"/>
    </xf>
    <xf numFmtId="0" fontId="6" fillId="0" borderId="9" xfId="1" applyNumberFormat="1" applyFont="1" applyFill="1" applyBorder="1" applyAlignment="1" applyProtection="1">
      <alignment horizontal="center" vertical="center"/>
      <protection hidden="1"/>
    </xf>
    <xf numFmtId="0" fontId="6" fillId="0" borderId="10" xfId="1" applyNumberFormat="1" applyFont="1" applyFill="1" applyBorder="1" applyAlignment="1" applyProtection="1">
      <alignment horizontal="center" vertical="center"/>
      <protection hidden="1"/>
    </xf>
    <xf numFmtId="0" fontId="6" fillId="0" borderId="8" xfId="1" applyNumberFormat="1" applyFont="1" applyFill="1" applyBorder="1" applyAlignment="1" applyProtection="1">
      <alignment horizontal="center" vertical="center"/>
      <protection hidden="1"/>
    </xf>
    <xf numFmtId="0" fontId="6" fillId="0" borderId="3" xfId="1" applyNumberFormat="1" applyFont="1" applyFill="1" applyBorder="1" applyAlignment="1" applyProtection="1">
      <alignment horizontal="center" vertical="center"/>
      <protection hidden="1"/>
    </xf>
    <xf numFmtId="0" fontId="6" fillId="0" borderId="2" xfId="1" applyNumberFormat="1" applyFont="1" applyFill="1" applyBorder="1" applyAlignment="1" applyProtection="1">
      <alignment horizontal="center" vertical="center"/>
      <protection hidden="1"/>
    </xf>
    <xf numFmtId="49" fontId="9" fillId="0" borderId="27" xfId="1" applyNumberFormat="1" applyFont="1" applyFill="1" applyBorder="1" applyAlignment="1" applyProtection="1">
      <alignment horizontal="center" vertical="center" wrapText="1"/>
      <protection hidden="1"/>
    </xf>
    <xf numFmtId="49" fontId="9" fillId="0" borderId="27" xfId="1" applyNumberFormat="1" applyFont="1" applyFill="1" applyBorder="1" applyAlignment="1" applyProtection="1">
      <alignment horizontal="center" vertical="center"/>
      <protection hidden="1"/>
    </xf>
    <xf numFmtId="49" fontId="9" fillId="0" borderId="28" xfId="1" applyNumberFormat="1" applyFont="1" applyFill="1" applyBorder="1" applyAlignment="1" applyProtection="1">
      <alignment horizontal="center" vertical="center"/>
      <protection hidden="1"/>
    </xf>
    <xf numFmtId="49" fontId="9" fillId="0" borderId="29" xfId="1" applyNumberFormat="1" applyFont="1" applyFill="1" applyBorder="1" applyAlignment="1" applyProtection="1">
      <alignment horizontal="center" vertical="center"/>
      <protection hidden="1"/>
    </xf>
    <xf numFmtId="0" fontId="9" fillId="0" borderId="7" xfId="1" applyNumberFormat="1" applyFont="1" applyFill="1" applyBorder="1" applyAlignment="1" applyProtection="1">
      <alignment horizontal="center" vertical="center" wrapText="1"/>
      <protection hidden="1"/>
    </xf>
    <xf numFmtId="167" fontId="9" fillId="0" borderId="7" xfId="1" applyNumberFormat="1" applyFont="1" applyFill="1" applyBorder="1" applyAlignment="1" applyProtection="1">
      <alignment horizontal="center" vertical="center" wrapText="1"/>
      <protection hidden="1"/>
    </xf>
    <xf numFmtId="167" fontId="9" fillId="0" borderId="7" xfId="1" applyNumberFormat="1" applyFont="1" applyFill="1" applyBorder="1" applyAlignment="1" applyProtection="1">
      <alignment horizontal="center" vertical="center"/>
      <protection hidden="1"/>
    </xf>
    <xf numFmtId="167" fontId="9" fillId="0" borderId="22" xfId="1" applyNumberFormat="1" applyFont="1" applyFill="1" applyBorder="1" applyAlignment="1" applyProtection="1">
      <alignment horizontal="center" vertical="center"/>
      <protection hidden="1"/>
    </xf>
    <xf numFmtId="0" fontId="6" fillId="0" borderId="5" xfId="1" applyNumberFormat="1" applyFont="1" applyFill="1" applyBorder="1" applyAlignment="1" applyProtection="1">
      <alignment horizontal="center" vertical="center" wrapText="1"/>
      <protection hidden="1"/>
    </xf>
    <xf numFmtId="165" fontId="6" fillId="0" borderId="5" xfId="1" applyNumberFormat="1" applyFont="1" applyFill="1" applyBorder="1" applyAlignment="1" applyProtection="1">
      <alignment horizontal="center" vertical="center"/>
      <protection hidden="1"/>
    </xf>
    <xf numFmtId="167" fontId="6" fillId="0" borderId="5" xfId="1" applyNumberFormat="1" applyFont="1" applyFill="1" applyBorder="1" applyAlignment="1" applyProtection="1">
      <alignment horizontal="center" vertical="center"/>
      <protection hidden="1"/>
    </xf>
    <xf numFmtId="167" fontId="6" fillId="0" borderId="23" xfId="1" applyNumberFormat="1" applyFont="1" applyFill="1" applyBorder="1" applyAlignment="1" applyProtection="1">
      <alignment horizontal="center" vertical="center"/>
      <protection hidden="1"/>
    </xf>
    <xf numFmtId="49" fontId="6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9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9" fillId="0" borderId="5" xfId="1" applyNumberFormat="1" applyFont="1" applyFill="1" applyBorder="1" applyAlignment="1" applyProtection="1">
      <alignment horizontal="center" vertical="center"/>
      <protection hidden="1"/>
    </xf>
    <xf numFmtId="167" fontId="9" fillId="0" borderId="23" xfId="1" applyNumberFormat="1" applyFont="1" applyFill="1" applyBorder="1" applyAlignment="1" applyProtection="1">
      <alignment horizontal="center" vertical="center"/>
      <protection hidden="1"/>
    </xf>
    <xf numFmtId="165" fontId="6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6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6" fillId="0" borderId="23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25" xfId="1" applyNumberFormat="1" applyFont="1" applyFill="1" applyBorder="1" applyAlignment="1" applyProtection="1">
      <alignment horizontal="center" vertical="center" wrapText="1"/>
      <protection hidden="1"/>
    </xf>
    <xf numFmtId="165" fontId="6" fillId="0" borderId="25" xfId="1" applyNumberFormat="1" applyFont="1" applyFill="1" applyBorder="1" applyAlignment="1" applyProtection="1">
      <alignment horizontal="center" vertical="center"/>
      <protection hidden="1"/>
    </xf>
    <xf numFmtId="167" fontId="6" fillId="0" borderId="25" xfId="1" applyNumberFormat="1" applyFont="1" applyFill="1" applyBorder="1" applyAlignment="1" applyProtection="1">
      <alignment horizontal="center" vertical="center"/>
      <protection hidden="1"/>
    </xf>
    <xf numFmtId="167" fontId="6" fillId="0" borderId="31" xfId="1" applyNumberFormat="1" applyFont="1" applyFill="1" applyBorder="1" applyAlignment="1" applyProtection="1">
      <alignment horizontal="center" vertical="center"/>
      <protection hidden="1"/>
    </xf>
    <xf numFmtId="0" fontId="17" fillId="0" borderId="39" xfId="1" applyNumberFormat="1" applyFont="1" applyFill="1" applyBorder="1" applyAlignment="1" applyProtection="1">
      <protection hidden="1"/>
    </xf>
    <xf numFmtId="167" fontId="18" fillId="0" borderId="39" xfId="1" applyNumberFormat="1" applyFont="1" applyFill="1" applyBorder="1" applyAlignment="1" applyProtection="1">
      <alignment horizontal="center" vertical="center"/>
      <protection hidden="1"/>
    </xf>
    <xf numFmtId="167" fontId="9" fillId="0" borderId="39" xfId="1" applyNumberFormat="1" applyFont="1" applyFill="1" applyBorder="1" applyAlignment="1" applyProtection="1">
      <alignment horizontal="center" vertical="center"/>
      <protection hidden="1"/>
    </xf>
    <xf numFmtId="167" fontId="9" fillId="0" borderId="24" xfId="1" applyNumberFormat="1" applyFont="1" applyFill="1" applyBorder="1" applyAlignment="1" applyProtection="1">
      <alignment horizontal="center" vertical="center"/>
      <protection hidden="1"/>
    </xf>
    <xf numFmtId="165" fontId="6" fillId="0" borderId="5" xfId="5" applyNumberFormat="1" applyFont="1" applyFill="1" applyBorder="1" applyAlignment="1" applyProtection="1">
      <alignment horizontal="center" vertical="center"/>
      <protection hidden="1"/>
    </xf>
    <xf numFmtId="165" fontId="6" fillId="0" borderId="25" xfId="5" applyNumberFormat="1" applyFont="1" applyFill="1" applyBorder="1" applyAlignment="1" applyProtection="1">
      <alignment horizontal="center" vertical="center"/>
      <protection hidden="1"/>
    </xf>
    <xf numFmtId="0" fontId="9" fillId="0" borderId="38" xfId="1" applyNumberFormat="1" applyFont="1" applyFill="1" applyBorder="1" applyAlignment="1" applyProtection="1">
      <alignment horizontal="left"/>
      <protection hidden="1"/>
    </xf>
    <xf numFmtId="0" fontId="9" fillId="0" borderId="39" xfId="1" applyNumberFormat="1" applyFont="1" applyFill="1" applyBorder="1" applyAlignment="1" applyProtection="1">
      <alignment horizontal="left"/>
      <protection hidden="1"/>
    </xf>
    <xf numFmtId="0" fontId="9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6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7" xfId="1" applyNumberFormat="1" applyFont="1" applyFill="1" applyBorder="1" applyAlignment="1" applyProtection="1">
      <alignment horizontal="center" vertical="center" wrapText="1"/>
      <protection hidden="1"/>
    </xf>
    <xf numFmtId="166" fontId="6" fillId="0" borderId="6" xfId="1" applyNumberFormat="1" applyFont="1" applyFill="1" applyBorder="1" applyAlignment="1" applyProtection="1">
      <alignment wrapText="1"/>
      <protection hidden="1"/>
    </xf>
    <xf numFmtId="166" fontId="6" fillId="0" borderId="5" xfId="1" applyNumberFormat="1" applyFont="1" applyFill="1" applyBorder="1" applyAlignment="1" applyProtection="1">
      <alignment wrapText="1"/>
      <protection hidden="1"/>
    </xf>
    <xf numFmtId="166" fontId="9" fillId="0" borderId="6" xfId="1" applyNumberFormat="1" applyFont="1" applyFill="1" applyBorder="1" applyAlignment="1" applyProtection="1">
      <alignment wrapText="1"/>
      <protection hidden="1"/>
    </xf>
    <xf numFmtId="166" fontId="9" fillId="0" borderId="5" xfId="1" applyNumberFormat="1" applyFont="1" applyFill="1" applyBorder="1" applyAlignment="1" applyProtection="1">
      <alignment wrapText="1"/>
      <protection hidden="1"/>
    </xf>
    <xf numFmtId="166" fontId="6" fillId="0" borderId="36" xfId="1" applyNumberFormat="1" applyFont="1" applyFill="1" applyBorder="1" applyAlignment="1" applyProtection="1">
      <alignment wrapText="1"/>
      <protection hidden="1"/>
    </xf>
    <xf numFmtId="166" fontId="6" fillId="0" borderId="35" xfId="1" applyNumberFormat="1" applyFont="1" applyFill="1" applyBorder="1" applyAlignment="1" applyProtection="1">
      <alignment wrapText="1"/>
      <protection hidden="1"/>
    </xf>
    <xf numFmtId="166" fontId="6" fillId="0" borderId="37" xfId="1" applyNumberFormat="1" applyFont="1" applyFill="1" applyBorder="1" applyAlignment="1" applyProtection="1">
      <alignment wrapText="1"/>
      <protection hidden="1"/>
    </xf>
    <xf numFmtId="166" fontId="6" fillId="0" borderId="32" xfId="1" applyNumberFormat="1" applyFont="1" applyFill="1" applyBorder="1" applyAlignment="1" applyProtection="1">
      <alignment horizontal="left" wrapText="1"/>
      <protection hidden="1"/>
    </xf>
    <xf numFmtId="166" fontId="6" fillId="0" borderId="33" xfId="1" applyNumberFormat="1" applyFont="1" applyFill="1" applyBorder="1" applyAlignment="1" applyProtection="1">
      <alignment horizontal="left" wrapText="1"/>
      <protection hidden="1"/>
    </xf>
    <xf numFmtId="166" fontId="6" fillId="0" borderId="34" xfId="1" applyNumberFormat="1" applyFont="1" applyFill="1" applyBorder="1" applyAlignment="1" applyProtection="1">
      <alignment horizontal="left" wrapText="1"/>
      <protection hidden="1"/>
    </xf>
    <xf numFmtId="166" fontId="9" fillId="0" borderId="30" xfId="1" applyNumberFormat="1" applyFont="1" applyFill="1" applyBorder="1" applyAlignment="1" applyProtection="1">
      <alignment wrapText="1"/>
      <protection hidden="1"/>
    </xf>
    <xf numFmtId="166" fontId="9" fillId="0" borderId="7" xfId="1" applyNumberFormat="1" applyFont="1" applyFill="1" applyBorder="1" applyAlignment="1" applyProtection="1">
      <alignment wrapText="1"/>
      <protection hidden="1"/>
    </xf>
    <xf numFmtId="0" fontId="19" fillId="0" borderId="0" xfId="1" applyFont="1" applyFill="1" applyAlignment="1">
      <alignment horizontal="center" wrapText="1"/>
    </xf>
    <xf numFmtId="49" fontId="9" fillId="0" borderId="11" xfId="1" applyNumberFormat="1" applyFont="1" applyFill="1" applyBorder="1" applyAlignment="1" applyProtection="1">
      <alignment horizontal="center" wrapText="1"/>
      <protection hidden="1"/>
    </xf>
    <xf numFmtId="49" fontId="9" fillId="0" borderId="1" xfId="1" applyNumberFormat="1" applyFont="1" applyFill="1" applyBorder="1" applyAlignment="1" applyProtection="1">
      <alignment horizontal="center" wrapText="1"/>
      <protection hidden="1"/>
    </xf>
    <xf numFmtId="49" fontId="9" fillId="0" borderId="26" xfId="1" applyNumberFormat="1" applyFont="1" applyFill="1" applyBorder="1" applyAlignment="1" applyProtection="1">
      <alignment horizontal="center" wrapText="1"/>
      <protection hidden="1"/>
    </xf>
    <xf numFmtId="0" fontId="9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NumberFormat="1" applyFont="1" applyFill="1" applyBorder="1" applyAlignment="1" applyProtection="1">
      <alignment horizontal="center"/>
      <protection hidden="1"/>
    </xf>
    <xf numFmtId="49" fontId="9" fillId="0" borderId="9" xfId="1" applyNumberFormat="1" applyFont="1" applyFill="1" applyBorder="1" applyAlignment="1" applyProtection="1">
      <alignment horizontal="center" vertical="center" wrapText="1"/>
      <protection hidden="1"/>
    </xf>
    <xf numFmtId="49" fontId="16" fillId="0" borderId="8" xfId="0" applyNumberFormat="1" applyFont="1" applyFill="1" applyBorder="1" applyAlignment="1">
      <alignment horizontal="center" vertical="center" wrapText="1"/>
    </xf>
    <xf numFmtId="49" fontId="16" fillId="0" borderId="12" xfId="0" applyNumberFormat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center" wrapText="1"/>
    </xf>
    <xf numFmtId="0" fontId="5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6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9" xfId="1" applyNumberFormat="1" applyFont="1" applyFill="1" applyBorder="1" applyAlignment="1" applyProtection="1">
      <alignment horizontal="center" vertical="center" textRotation="90" wrapText="1"/>
      <protection hidden="1"/>
    </xf>
    <xf numFmtId="0" fontId="5" fillId="0" borderId="8" xfId="1" applyNumberFormat="1" applyFont="1" applyFill="1" applyBorder="1" applyAlignment="1" applyProtection="1">
      <alignment horizontal="center" vertical="center" textRotation="90" wrapText="1"/>
      <protection hidden="1"/>
    </xf>
    <xf numFmtId="0" fontId="5" fillId="0" borderId="12" xfId="1" applyNumberFormat="1" applyFont="1" applyFill="1" applyBorder="1" applyAlignment="1" applyProtection="1">
      <alignment horizontal="center" vertical="center" textRotation="90" wrapText="1"/>
      <protection hidden="1"/>
    </xf>
    <xf numFmtId="165" fontId="6" fillId="0" borderId="5" xfId="0" applyNumberFormat="1" applyFont="1" applyFill="1" applyBorder="1" applyAlignment="1" applyProtection="1">
      <alignment horizontal="center" vertical="center"/>
      <protection hidden="1"/>
    </xf>
    <xf numFmtId="165" fontId="6" fillId="0" borderId="4" xfId="1" applyNumberFormat="1" applyFont="1" applyFill="1" applyBorder="1" applyAlignment="1" applyProtection="1">
      <alignment horizontal="center" vertical="center"/>
      <protection hidden="1"/>
    </xf>
    <xf numFmtId="165" fontId="6" fillId="0" borderId="4" xfId="7" applyNumberFormat="1" applyFont="1" applyFill="1" applyBorder="1" applyAlignment="1" applyProtection="1">
      <alignment horizontal="center" vertical="center"/>
      <protection hidden="1"/>
    </xf>
    <xf numFmtId="165" fontId="6" fillId="0" borderId="25" xfId="0" applyNumberFormat="1" applyFont="1" applyFill="1" applyBorder="1" applyAlignment="1" applyProtection="1">
      <alignment horizontal="center" vertical="center"/>
      <protection hidden="1"/>
    </xf>
  </cellXfs>
  <cellStyles count="9">
    <cellStyle name="Обычный" xfId="0" builtinId="0"/>
    <cellStyle name="Обычный 2" xfId="1"/>
    <cellStyle name="Обычный 2 2" xfId="3"/>
    <cellStyle name="Обычный 21" xfId="4"/>
    <cellStyle name="Обычный 3" xfId="5"/>
    <cellStyle name="Обычный 4" xfId="7"/>
    <cellStyle name="Финансовый 2" xfId="2"/>
    <cellStyle name="Финансовый 3" xfId="6"/>
    <cellStyle name="Финансовый 4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62"/>
  <sheetViews>
    <sheetView showGridLines="0" tabSelected="1" topLeftCell="A44" workbookViewId="0">
      <selection activeCell="P59" sqref="P59"/>
    </sheetView>
  </sheetViews>
  <sheetFormatPr defaultColWidth="9.140625" defaultRowHeight="12.75" x14ac:dyDescent="0.2"/>
  <cols>
    <col min="1" max="1" width="2.28515625" style="1" customWidth="1"/>
    <col min="2" max="7" width="2.7109375" style="1" customWidth="1"/>
    <col min="8" max="8" width="28.42578125" style="1" customWidth="1"/>
    <col min="9" max="9" width="7.5703125" style="1" customWidth="1"/>
    <col min="10" max="10" width="6.85546875" style="1" customWidth="1"/>
    <col min="11" max="11" width="15.42578125" style="1" customWidth="1"/>
    <col min="12" max="12" width="13.7109375" style="2" customWidth="1"/>
    <col min="13" max="13" width="12.140625" style="2" customWidth="1"/>
    <col min="14" max="14" width="12.42578125" style="2" customWidth="1"/>
    <col min="15" max="15" width="12.5703125" style="2" customWidth="1"/>
    <col min="16" max="16" width="38.140625" style="1" customWidth="1"/>
    <col min="17" max="239" width="9.140625" style="1" customWidth="1"/>
    <col min="240" max="16384" width="9.140625" style="1"/>
  </cols>
  <sheetData>
    <row r="2" spans="1:15" ht="63.75" customHeight="1" x14ac:dyDescent="0.25">
      <c r="C2" s="110" t="s">
        <v>80</v>
      </c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</row>
    <row r="3" spans="1:15" s="6" customFormat="1" ht="19.5" customHeight="1" thickBot="1" x14ac:dyDescent="0.3">
      <c r="A3" s="3"/>
      <c r="B3" s="4"/>
      <c r="C3" s="4"/>
      <c r="D3" s="115"/>
      <c r="E3" s="115"/>
      <c r="F3" s="115"/>
      <c r="G3" s="115"/>
      <c r="H3" s="32"/>
      <c r="I3" s="33"/>
      <c r="J3" s="33"/>
      <c r="K3" s="33"/>
      <c r="L3" s="5"/>
      <c r="M3" s="5"/>
      <c r="N3" s="5"/>
      <c r="O3" s="5"/>
    </row>
    <row r="4" spans="1:15" ht="37.5" customHeight="1" thickBot="1" x14ac:dyDescent="0.25">
      <c r="A4" s="7"/>
      <c r="B4" s="89" t="s">
        <v>20</v>
      </c>
      <c r="C4" s="90"/>
      <c r="D4" s="90"/>
      <c r="E4" s="90"/>
      <c r="F4" s="90"/>
      <c r="G4" s="90"/>
      <c r="H4" s="91"/>
      <c r="I4" s="114" t="s">
        <v>21</v>
      </c>
      <c r="J4" s="114" t="s">
        <v>23</v>
      </c>
      <c r="K4" s="86" t="s">
        <v>83</v>
      </c>
      <c r="L4" s="86" t="s">
        <v>81</v>
      </c>
      <c r="M4" s="86" t="s">
        <v>82</v>
      </c>
      <c r="N4" s="89" t="s">
        <v>84</v>
      </c>
      <c r="O4" s="116" t="s">
        <v>85</v>
      </c>
    </row>
    <row r="5" spans="1:15" ht="11.25" customHeight="1" thickBot="1" x14ac:dyDescent="0.25">
      <c r="A5" s="7"/>
      <c r="B5" s="92"/>
      <c r="C5" s="93"/>
      <c r="D5" s="93"/>
      <c r="E5" s="93"/>
      <c r="F5" s="93"/>
      <c r="G5" s="93"/>
      <c r="H5" s="94"/>
      <c r="I5" s="114"/>
      <c r="J5" s="114"/>
      <c r="K5" s="87"/>
      <c r="L5" s="87"/>
      <c r="M5" s="87"/>
      <c r="N5" s="92"/>
      <c r="O5" s="117"/>
    </row>
    <row r="6" spans="1:15" ht="63.75" customHeight="1" thickBot="1" x14ac:dyDescent="0.25">
      <c r="A6" s="7"/>
      <c r="B6" s="95"/>
      <c r="C6" s="96"/>
      <c r="D6" s="96"/>
      <c r="E6" s="96"/>
      <c r="F6" s="96"/>
      <c r="G6" s="96"/>
      <c r="H6" s="97"/>
      <c r="I6" s="114"/>
      <c r="J6" s="114"/>
      <c r="K6" s="88"/>
      <c r="L6" s="88"/>
      <c r="M6" s="87"/>
      <c r="N6" s="92"/>
      <c r="O6" s="118"/>
    </row>
    <row r="7" spans="1:15" ht="12.75" hidden="1" customHeight="1" x14ac:dyDescent="0.2">
      <c r="A7" s="7"/>
      <c r="B7" s="49" t="s">
        <v>19</v>
      </c>
      <c r="C7" s="50"/>
      <c r="D7" s="51" t="s">
        <v>18</v>
      </c>
      <c r="E7" s="49"/>
      <c r="F7" s="49"/>
      <c r="G7" s="49"/>
      <c r="H7" s="49" t="s">
        <v>17</v>
      </c>
      <c r="I7" s="49" t="s">
        <v>16</v>
      </c>
      <c r="J7" s="50"/>
      <c r="K7" s="52"/>
      <c r="L7" s="51" t="s">
        <v>6</v>
      </c>
      <c r="M7" s="51"/>
      <c r="N7" s="53"/>
      <c r="O7" s="52"/>
    </row>
    <row r="8" spans="1:15" s="36" customFormat="1" ht="16.5" customHeight="1" thickBot="1" x14ac:dyDescent="0.25">
      <c r="A8" s="35"/>
      <c r="B8" s="111">
        <v>1</v>
      </c>
      <c r="C8" s="112"/>
      <c r="D8" s="112"/>
      <c r="E8" s="112"/>
      <c r="F8" s="112"/>
      <c r="G8" s="112"/>
      <c r="H8" s="113"/>
      <c r="I8" s="54">
        <v>2</v>
      </c>
      <c r="J8" s="54">
        <v>3</v>
      </c>
      <c r="K8" s="54" t="s">
        <v>26</v>
      </c>
      <c r="L8" s="55" t="s">
        <v>17</v>
      </c>
      <c r="M8" s="55" t="s">
        <v>16</v>
      </c>
      <c r="N8" s="56" t="s">
        <v>15</v>
      </c>
      <c r="O8" s="57" t="s">
        <v>25</v>
      </c>
    </row>
    <row r="9" spans="1:15" s="8" customFormat="1" ht="21.75" customHeight="1" x14ac:dyDescent="0.2">
      <c r="A9" s="11"/>
      <c r="B9" s="108" t="s">
        <v>24</v>
      </c>
      <c r="C9" s="109"/>
      <c r="D9" s="109"/>
      <c r="E9" s="109"/>
      <c r="F9" s="109"/>
      <c r="G9" s="109"/>
      <c r="H9" s="109"/>
      <c r="I9" s="58" t="s">
        <v>0</v>
      </c>
      <c r="J9" s="58" t="s">
        <v>2</v>
      </c>
      <c r="K9" s="59">
        <f>K10+K11+K12+K13+K14+K15+K16</f>
        <v>574886</v>
      </c>
      <c r="L9" s="59">
        <v>573991.69999999995</v>
      </c>
      <c r="M9" s="59">
        <v>144871.79999999999</v>
      </c>
      <c r="N9" s="60">
        <f>M9*100/K9</f>
        <v>25.200091844296082</v>
      </c>
      <c r="O9" s="61">
        <f>M9*100/L9</f>
        <v>25.239354506345649</v>
      </c>
    </row>
    <row r="10" spans="1:15" ht="37.5" customHeight="1" x14ac:dyDescent="0.2">
      <c r="A10" s="4"/>
      <c r="B10" s="98" t="s">
        <v>27</v>
      </c>
      <c r="C10" s="99"/>
      <c r="D10" s="99"/>
      <c r="E10" s="99"/>
      <c r="F10" s="99"/>
      <c r="G10" s="99"/>
      <c r="H10" s="99"/>
      <c r="I10" s="62" t="s">
        <v>0</v>
      </c>
      <c r="J10" s="62" t="s">
        <v>5</v>
      </c>
      <c r="K10" s="129">
        <v>7842.6</v>
      </c>
      <c r="L10" s="82">
        <v>7842.6</v>
      </c>
      <c r="M10" s="63">
        <v>1333.5</v>
      </c>
      <c r="N10" s="64">
        <f>M10*100/K10</f>
        <v>17.003289725346185</v>
      </c>
      <c r="O10" s="65">
        <f>M10*100/L10</f>
        <v>17.003289725346185</v>
      </c>
    </row>
    <row r="11" spans="1:15" ht="51" customHeight="1" x14ac:dyDescent="0.2">
      <c r="A11" s="4"/>
      <c r="B11" s="98" t="s">
        <v>28</v>
      </c>
      <c r="C11" s="99"/>
      <c r="D11" s="99"/>
      <c r="E11" s="99"/>
      <c r="F11" s="99"/>
      <c r="G11" s="99"/>
      <c r="H11" s="99"/>
      <c r="I11" s="62" t="s">
        <v>0</v>
      </c>
      <c r="J11" s="62" t="s">
        <v>9</v>
      </c>
      <c r="K11" s="130">
        <v>13028.6</v>
      </c>
      <c r="L11" s="82">
        <v>13028.6</v>
      </c>
      <c r="M11" s="63">
        <v>3544.8</v>
      </c>
      <c r="N11" s="64">
        <f t="shared" ref="N11:N16" si="0">M11*100/K11</f>
        <v>27.207835070537126</v>
      </c>
      <c r="O11" s="65">
        <f t="shared" ref="O11:O16" si="1">M11*100/L11</f>
        <v>27.207835070537126</v>
      </c>
    </row>
    <row r="12" spans="1:15" ht="51" customHeight="1" x14ac:dyDescent="0.2">
      <c r="A12" s="4"/>
      <c r="B12" s="98" t="s">
        <v>29</v>
      </c>
      <c r="C12" s="99"/>
      <c r="D12" s="99"/>
      <c r="E12" s="99"/>
      <c r="F12" s="99"/>
      <c r="G12" s="99"/>
      <c r="H12" s="99"/>
      <c r="I12" s="62" t="s">
        <v>0</v>
      </c>
      <c r="J12" s="62" t="s">
        <v>4</v>
      </c>
      <c r="K12" s="130">
        <v>301296.59999999998</v>
      </c>
      <c r="L12" s="82">
        <v>300936.59999999998</v>
      </c>
      <c r="M12" s="63">
        <v>68317.100000000006</v>
      </c>
      <c r="N12" s="64">
        <f t="shared" si="0"/>
        <v>22.674368047963373</v>
      </c>
      <c r="O12" s="65">
        <f t="shared" si="1"/>
        <v>22.701492606748403</v>
      </c>
    </row>
    <row r="13" spans="1:15" ht="17.25" customHeight="1" x14ac:dyDescent="0.2">
      <c r="A13" s="4"/>
      <c r="B13" s="105" t="s">
        <v>78</v>
      </c>
      <c r="C13" s="106"/>
      <c r="D13" s="106"/>
      <c r="E13" s="106"/>
      <c r="F13" s="106"/>
      <c r="G13" s="106"/>
      <c r="H13" s="107"/>
      <c r="I13" s="62" t="s">
        <v>0</v>
      </c>
      <c r="J13" s="66" t="s">
        <v>13</v>
      </c>
      <c r="K13" s="131">
        <v>5.2</v>
      </c>
      <c r="L13" s="82">
        <v>5.2</v>
      </c>
      <c r="M13" s="63">
        <v>0</v>
      </c>
      <c r="N13" s="64">
        <f t="shared" si="0"/>
        <v>0</v>
      </c>
      <c r="O13" s="65">
        <f t="shared" si="1"/>
        <v>0</v>
      </c>
    </row>
    <row r="14" spans="1:15" ht="41.25" customHeight="1" x14ac:dyDescent="0.2">
      <c r="A14" s="4"/>
      <c r="B14" s="98" t="s">
        <v>30</v>
      </c>
      <c r="C14" s="99"/>
      <c r="D14" s="99"/>
      <c r="E14" s="99"/>
      <c r="F14" s="99"/>
      <c r="G14" s="99"/>
      <c r="H14" s="99"/>
      <c r="I14" s="62" t="s">
        <v>0</v>
      </c>
      <c r="J14" s="62" t="s">
        <v>8</v>
      </c>
      <c r="K14" s="130">
        <v>58210</v>
      </c>
      <c r="L14" s="82">
        <v>58209</v>
      </c>
      <c r="M14" s="63">
        <v>15088.7</v>
      </c>
      <c r="N14" s="64">
        <f t="shared" si="0"/>
        <v>25.921147569146196</v>
      </c>
      <c r="O14" s="65">
        <f t="shared" si="1"/>
        <v>25.92159288082599</v>
      </c>
    </row>
    <row r="15" spans="1:15" ht="17.25" customHeight="1" x14ac:dyDescent="0.2">
      <c r="A15" s="4"/>
      <c r="B15" s="98" t="s">
        <v>31</v>
      </c>
      <c r="C15" s="99"/>
      <c r="D15" s="99"/>
      <c r="E15" s="99"/>
      <c r="F15" s="99"/>
      <c r="G15" s="99"/>
      <c r="H15" s="99"/>
      <c r="I15" s="62" t="s">
        <v>0</v>
      </c>
      <c r="J15" s="62" t="s">
        <v>6</v>
      </c>
      <c r="K15" s="130">
        <v>1500</v>
      </c>
      <c r="L15" s="82">
        <v>1500</v>
      </c>
      <c r="M15" s="63">
        <v>0</v>
      </c>
      <c r="N15" s="64">
        <f t="shared" si="0"/>
        <v>0</v>
      </c>
      <c r="O15" s="65">
        <f t="shared" si="1"/>
        <v>0</v>
      </c>
    </row>
    <row r="16" spans="1:15" ht="17.25" customHeight="1" x14ac:dyDescent="0.2">
      <c r="A16" s="4"/>
      <c r="B16" s="98" t="s">
        <v>32</v>
      </c>
      <c r="C16" s="99"/>
      <c r="D16" s="99"/>
      <c r="E16" s="99"/>
      <c r="F16" s="99"/>
      <c r="G16" s="99"/>
      <c r="H16" s="99"/>
      <c r="I16" s="62" t="s">
        <v>0</v>
      </c>
      <c r="J16" s="62" t="s">
        <v>1</v>
      </c>
      <c r="K16" s="130">
        <v>193003</v>
      </c>
      <c r="L16" s="82">
        <v>192469.7</v>
      </c>
      <c r="M16" s="63">
        <v>56587.7</v>
      </c>
      <c r="N16" s="64">
        <f t="shared" si="0"/>
        <v>29.319596068454896</v>
      </c>
      <c r="O16" s="65">
        <f t="shared" si="1"/>
        <v>29.400835560090755</v>
      </c>
    </row>
    <row r="17" spans="1:15" s="8" customFormat="1" ht="30" customHeight="1" x14ac:dyDescent="0.2">
      <c r="A17" s="11"/>
      <c r="B17" s="100" t="s">
        <v>33</v>
      </c>
      <c r="C17" s="101"/>
      <c r="D17" s="101"/>
      <c r="E17" s="101"/>
      <c r="F17" s="101"/>
      <c r="G17" s="101"/>
      <c r="H17" s="101"/>
      <c r="I17" s="67" t="s">
        <v>9</v>
      </c>
      <c r="J17" s="67" t="s">
        <v>2</v>
      </c>
      <c r="K17" s="68">
        <f>K18+K19+K20+K21</f>
        <v>61275.199999999997</v>
      </c>
      <c r="L17" s="68">
        <f>L18+L19+L20+L21</f>
        <v>61275.199999999997</v>
      </c>
      <c r="M17" s="68">
        <f>M18+M19+M20+M21</f>
        <v>13786.2</v>
      </c>
      <c r="N17" s="69">
        <f t="shared" ref="N17:N21" si="2">M17*100/K17</f>
        <v>22.498824973235504</v>
      </c>
      <c r="O17" s="70">
        <f t="shared" ref="O17:O21" si="3">M17*100/L17</f>
        <v>22.498824973235504</v>
      </c>
    </row>
    <row r="18" spans="1:15" ht="17.25" customHeight="1" x14ac:dyDescent="0.2">
      <c r="A18" s="4"/>
      <c r="B18" s="98" t="s">
        <v>34</v>
      </c>
      <c r="C18" s="99"/>
      <c r="D18" s="99"/>
      <c r="E18" s="99"/>
      <c r="F18" s="99"/>
      <c r="G18" s="99"/>
      <c r="H18" s="99"/>
      <c r="I18" s="62" t="s">
        <v>9</v>
      </c>
      <c r="J18" s="62" t="s">
        <v>4</v>
      </c>
      <c r="K18" s="130">
        <v>8892.5</v>
      </c>
      <c r="L18" s="82">
        <v>8892.5</v>
      </c>
      <c r="M18" s="63">
        <v>2144.3000000000002</v>
      </c>
      <c r="N18" s="64">
        <f t="shared" si="2"/>
        <v>24.113578858588703</v>
      </c>
      <c r="O18" s="65">
        <f t="shared" si="3"/>
        <v>24.113578858588703</v>
      </c>
    </row>
    <row r="19" spans="1:15" ht="17.25" customHeight="1" x14ac:dyDescent="0.2">
      <c r="A19" s="4"/>
      <c r="B19" s="98" t="s">
        <v>79</v>
      </c>
      <c r="C19" s="99"/>
      <c r="D19" s="99"/>
      <c r="E19" s="99"/>
      <c r="F19" s="99"/>
      <c r="G19" s="99"/>
      <c r="H19" s="99"/>
      <c r="I19" s="62" t="s">
        <v>9</v>
      </c>
      <c r="J19" s="62" t="s">
        <v>10</v>
      </c>
      <c r="K19" s="130">
        <v>2207.5</v>
      </c>
      <c r="L19" s="82">
        <v>2207.5</v>
      </c>
      <c r="M19" s="63">
        <v>0</v>
      </c>
      <c r="N19" s="64">
        <f t="shared" si="2"/>
        <v>0</v>
      </c>
      <c r="O19" s="65">
        <f t="shared" si="3"/>
        <v>0</v>
      </c>
    </row>
    <row r="20" spans="1:15" ht="39.75" customHeight="1" x14ac:dyDescent="0.2">
      <c r="A20" s="4"/>
      <c r="B20" s="98" t="s">
        <v>86</v>
      </c>
      <c r="C20" s="99"/>
      <c r="D20" s="99"/>
      <c r="E20" s="99"/>
      <c r="F20" s="99"/>
      <c r="G20" s="99"/>
      <c r="H20" s="99"/>
      <c r="I20" s="62" t="s">
        <v>9</v>
      </c>
      <c r="J20" s="62">
        <v>10</v>
      </c>
      <c r="K20" s="130">
        <v>49967.7</v>
      </c>
      <c r="L20" s="82">
        <v>49967.7</v>
      </c>
      <c r="M20" s="63">
        <v>11641.9</v>
      </c>
      <c r="N20" s="64">
        <f t="shared" si="2"/>
        <v>23.298851057783331</v>
      </c>
      <c r="O20" s="65">
        <f t="shared" si="3"/>
        <v>23.298851057783331</v>
      </c>
    </row>
    <row r="21" spans="1:15" ht="30" customHeight="1" x14ac:dyDescent="0.2">
      <c r="A21" s="4"/>
      <c r="B21" s="98" t="s">
        <v>35</v>
      </c>
      <c r="C21" s="99"/>
      <c r="D21" s="99"/>
      <c r="E21" s="99"/>
      <c r="F21" s="99"/>
      <c r="G21" s="99"/>
      <c r="H21" s="99"/>
      <c r="I21" s="62" t="s">
        <v>9</v>
      </c>
      <c r="J21" s="62" t="s">
        <v>14</v>
      </c>
      <c r="K21" s="131">
        <v>207.5</v>
      </c>
      <c r="L21" s="82">
        <v>207.5</v>
      </c>
      <c r="M21" s="63">
        <v>0</v>
      </c>
      <c r="N21" s="64">
        <f t="shared" si="2"/>
        <v>0</v>
      </c>
      <c r="O21" s="65">
        <f t="shared" si="3"/>
        <v>0</v>
      </c>
    </row>
    <row r="22" spans="1:15" s="8" customFormat="1" ht="17.25" customHeight="1" x14ac:dyDescent="0.2">
      <c r="A22" s="11"/>
      <c r="B22" s="100" t="s">
        <v>36</v>
      </c>
      <c r="C22" s="101"/>
      <c r="D22" s="101"/>
      <c r="E22" s="101"/>
      <c r="F22" s="101"/>
      <c r="G22" s="101"/>
      <c r="H22" s="101"/>
      <c r="I22" s="67" t="s">
        <v>4</v>
      </c>
      <c r="J22" s="67" t="s">
        <v>2</v>
      </c>
      <c r="K22" s="68">
        <f>K23+K24+K26+K25+K27+K28</f>
        <v>523958.30000000005</v>
      </c>
      <c r="L22" s="68">
        <f t="shared" ref="L22:M22" si="4">L23+L24+L26+L25+L27+L28</f>
        <v>518619</v>
      </c>
      <c r="M22" s="68">
        <f t="shared" si="4"/>
        <v>172511.5</v>
      </c>
      <c r="N22" s="69">
        <f t="shared" ref="N22:N27" si="5">M22*100/K22</f>
        <v>32.924662134372142</v>
      </c>
      <c r="O22" s="70">
        <f t="shared" ref="O22:O27" si="6">M22*100/L22</f>
        <v>33.263628983897618</v>
      </c>
    </row>
    <row r="23" spans="1:15" ht="17.25" customHeight="1" x14ac:dyDescent="0.2">
      <c r="A23" s="4"/>
      <c r="B23" s="98" t="s">
        <v>37</v>
      </c>
      <c r="C23" s="99"/>
      <c r="D23" s="99"/>
      <c r="E23" s="99"/>
      <c r="F23" s="99"/>
      <c r="G23" s="99"/>
      <c r="H23" s="99"/>
      <c r="I23" s="62" t="s">
        <v>4</v>
      </c>
      <c r="J23" s="62" t="s">
        <v>0</v>
      </c>
      <c r="K23" s="131">
        <v>12239.8</v>
      </c>
      <c r="L23" s="82">
        <v>12239.8</v>
      </c>
      <c r="M23" s="63">
        <v>3615</v>
      </c>
      <c r="N23" s="64">
        <f t="shared" si="5"/>
        <v>29.534796320201313</v>
      </c>
      <c r="O23" s="65">
        <f t="shared" si="6"/>
        <v>29.534796320201313</v>
      </c>
    </row>
    <row r="24" spans="1:15" ht="17.25" customHeight="1" x14ac:dyDescent="0.2">
      <c r="A24" s="4"/>
      <c r="B24" s="98" t="s">
        <v>38</v>
      </c>
      <c r="C24" s="99"/>
      <c r="D24" s="99"/>
      <c r="E24" s="99"/>
      <c r="F24" s="99"/>
      <c r="G24" s="99"/>
      <c r="H24" s="99"/>
      <c r="I24" s="62" t="s">
        <v>4</v>
      </c>
      <c r="J24" s="62" t="s">
        <v>13</v>
      </c>
      <c r="K24" s="131">
        <v>18946.599999999999</v>
      </c>
      <c r="L24" s="82">
        <v>18946.599999999999</v>
      </c>
      <c r="M24" s="63">
        <v>1876.2</v>
      </c>
      <c r="N24" s="64">
        <f t="shared" si="5"/>
        <v>9.9025682708243181</v>
      </c>
      <c r="O24" s="65">
        <f t="shared" si="6"/>
        <v>9.9025682708243181</v>
      </c>
    </row>
    <row r="25" spans="1:15" ht="17.25" customHeight="1" x14ac:dyDescent="0.2">
      <c r="A25" s="4"/>
      <c r="B25" s="98" t="s">
        <v>39</v>
      </c>
      <c r="C25" s="99"/>
      <c r="D25" s="99"/>
      <c r="E25" s="99"/>
      <c r="F25" s="99"/>
      <c r="G25" s="99"/>
      <c r="H25" s="99"/>
      <c r="I25" s="62" t="s">
        <v>4</v>
      </c>
      <c r="J25" s="62" t="s">
        <v>11</v>
      </c>
      <c r="K25" s="131">
        <v>31784</v>
      </c>
      <c r="L25" s="82">
        <v>31735</v>
      </c>
      <c r="M25" s="63">
        <v>3612.8</v>
      </c>
      <c r="N25" s="64">
        <f t="shared" si="5"/>
        <v>11.366725396425874</v>
      </c>
      <c r="O25" s="65">
        <f t="shared" si="6"/>
        <v>11.384276035922483</v>
      </c>
    </row>
    <row r="26" spans="1:15" ht="17.25" customHeight="1" x14ac:dyDescent="0.2">
      <c r="A26" s="4"/>
      <c r="B26" s="98" t="s">
        <v>40</v>
      </c>
      <c r="C26" s="99"/>
      <c r="D26" s="99"/>
      <c r="E26" s="99"/>
      <c r="F26" s="99"/>
      <c r="G26" s="99"/>
      <c r="H26" s="99"/>
      <c r="I26" s="62" t="s">
        <v>4</v>
      </c>
      <c r="J26" s="62" t="s">
        <v>10</v>
      </c>
      <c r="K26" s="131">
        <v>327782.7</v>
      </c>
      <c r="L26" s="82">
        <v>321225.8</v>
      </c>
      <c r="M26" s="63">
        <v>121845.1</v>
      </c>
      <c r="N26" s="64">
        <f t="shared" si="5"/>
        <v>37.172523138042365</v>
      </c>
      <c r="O26" s="65">
        <f t="shared" si="6"/>
        <v>37.931293190023965</v>
      </c>
    </row>
    <row r="27" spans="1:15" ht="17.25" customHeight="1" x14ac:dyDescent="0.2">
      <c r="A27" s="4"/>
      <c r="B27" s="98" t="s">
        <v>41</v>
      </c>
      <c r="C27" s="99"/>
      <c r="D27" s="99"/>
      <c r="E27" s="99"/>
      <c r="F27" s="99"/>
      <c r="G27" s="99"/>
      <c r="H27" s="99"/>
      <c r="I27" s="62" t="s">
        <v>4</v>
      </c>
      <c r="J27" s="62" t="s">
        <v>7</v>
      </c>
      <c r="K27" s="131">
        <v>52744.800000000003</v>
      </c>
      <c r="L27" s="82">
        <v>52744.800000000003</v>
      </c>
      <c r="M27" s="63">
        <v>14249</v>
      </c>
      <c r="N27" s="64">
        <f t="shared" si="5"/>
        <v>27.014985363486069</v>
      </c>
      <c r="O27" s="65">
        <f t="shared" si="6"/>
        <v>27.014985363486069</v>
      </c>
    </row>
    <row r="28" spans="1:15" ht="17.25" customHeight="1" x14ac:dyDescent="0.2">
      <c r="A28" s="4"/>
      <c r="B28" s="98" t="s">
        <v>42</v>
      </c>
      <c r="C28" s="99"/>
      <c r="D28" s="99"/>
      <c r="E28" s="99"/>
      <c r="F28" s="99"/>
      <c r="G28" s="99"/>
      <c r="H28" s="99"/>
      <c r="I28" s="62" t="s">
        <v>4</v>
      </c>
      <c r="J28" s="62" t="s">
        <v>3</v>
      </c>
      <c r="K28" s="131">
        <v>80460.399999999994</v>
      </c>
      <c r="L28" s="82">
        <v>81727</v>
      </c>
      <c r="M28" s="63">
        <v>27313.4</v>
      </c>
      <c r="N28" s="64">
        <f t="shared" ref="N28" si="7">M28*100/K28</f>
        <v>33.946388533986905</v>
      </c>
      <c r="O28" s="65">
        <f t="shared" ref="O28" si="8">M28*100/L28</f>
        <v>33.420289500409901</v>
      </c>
    </row>
    <row r="29" spans="1:15" s="8" customFormat="1" ht="17.25" customHeight="1" x14ac:dyDescent="0.2">
      <c r="A29" s="11"/>
      <c r="B29" s="100" t="s">
        <v>43</v>
      </c>
      <c r="C29" s="101"/>
      <c r="D29" s="101"/>
      <c r="E29" s="101"/>
      <c r="F29" s="101"/>
      <c r="G29" s="101"/>
      <c r="H29" s="101"/>
      <c r="I29" s="67" t="s">
        <v>13</v>
      </c>
      <c r="J29" s="67" t="s">
        <v>2</v>
      </c>
      <c r="K29" s="68">
        <f>K30+K31+K32+K33</f>
        <v>411625.9</v>
      </c>
      <c r="L29" s="68">
        <f t="shared" ref="L29:M29" si="9">L30+L31+L32+L33</f>
        <v>663503.9</v>
      </c>
      <c r="M29" s="68">
        <f t="shared" si="9"/>
        <v>188293.6</v>
      </c>
      <c r="N29" s="69">
        <f t="shared" ref="N29:N32" si="10">M29*100/K29</f>
        <v>45.743865971504704</v>
      </c>
      <c r="O29" s="70">
        <f t="shared" ref="O29:O32" si="11">M29*100/L29</f>
        <v>28.378672679994796</v>
      </c>
    </row>
    <row r="30" spans="1:15" ht="17.25" customHeight="1" x14ac:dyDescent="0.2">
      <c r="A30" s="4"/>
      <c r="B30" s="98" t="s">
        <v>44</v>
      </c>
      <c r="C30" s="99"/>
      <c r="D30" s="99"/>
      <c r="E30" s="99"/>
      <c r="F30" s="99"/>
      <c r="G30" s="99"/>
      <c r="H30" s="99"/>
      <c r="I30" s="62" t="s">
        <v>13</v>
      </c>
      <c r="J30" s="62" t="s">
        <v>0</v>
      </c>
      <c r="K30" s="131">
        <v>77952.399999999994</v>
      </c>
      <c r="L30" s="82">
        <v>251786.3</v>
      </c>
      <c r="M30" s="63">
        <v>99144.6</v>
      </c>
      <c r="N30" s="64">
        <f t="shared" si="10"/>
        <v>127.1860776576475</v>
      </c>
      <c r="O30" s="65">
        <f t="shared" si="11"/>
        <v>39.376487124200168</v>
      </c>
    </row>
    <row r="31" spans="1:15" ht="17.25" customHeight="1" x14ac:dyDescent="0.2">
      <c r="A31" s="4"/>
      <c r="B31" s="98" t="s">
        <v>45</v>
      </c>
      <c r="C31" s="99"/>
      <c r="D31" s="99"/>
      <c r="E31" s="99"/>
      <c r="F31" s="99"/>
      <c r="G31" s="99"/>
      <c r="H31" s="99"/>
      <c r="I31" s="62" t="s">
        <v>13</v>
      </c>
      <c r="J31" s="62" t="s">
        <v>5</v>
      </c>
      <c r="K31" s="131">
        <v>171509.6</v>
      </c>
      <c r="L31" s="82">
        <v>248815.7</v>
      </c>
      <c r="M31" s="63">
        <v>77430.600000000006</v>
      </c>
      <c r="N31" s="64">
        <f t="shared" si="10"/>
        <v>45.146510749252521</v>
      </c>
      <c r="O31" s="65">
        <f t="shared" si="11"/>
        <v>31.119660053605944</v>
      </c>
    </row>
    <row r="32" spans="1:15" ht="17.25" customHeight="1" x14ac:dyDescent="0.2">
      <c r="A32" s="4"/>
      <c r="B32" s="98" t="s">
        <v>46</v>
      </c>
      <c r="C32" s="99"/>
      <c r="D32" s="99"/>
      <c r="E32" s="99"/>
      <c r="F32" s="99"/>
      <c r="G32" s="99"/>
      <c r="H32" s="99"/>
      <c r="I32" s="62" t="s">
        <v>13</v>
      </c>
      <c r="J32" s="62" t="s">
        <v>9</v>
      </c>
      <c r="K32" s="131">
        <v>162159</v>
      </c>
      <c r="L32" s="82">
        <v>162897</v>
      </c>
      <c r="M32" s="63">
        <v>11718.4</v>
      </c>
      <c r="N32" s="64">
        <f t="shared" si="10"/>
        <v>7.2264875831745385</v>
      </c>
      <c r="O32" s="65">
        <f t="shared" si="11"/>
        <v>7.1937481967132602</v>
      </c>
    </row>
    <row r="33" spans="1:16" ht="24" customHeight="1" x14ac:dyDescent="0.2">
      <c r="A33" s="4"/>
      <c r="B33" s="98" t="s">
        <v>47</v>
      </c>
      <c r="C33" s="99"/>
      <c r="D33" s="99"/>
      <c r="E33" s="99"/>
      <c r="F33" s="99"/>
      <c r="G33" s="99"/>
      <c r="H33" s="99"/>
      <c r="I33" s="62" t="s">
        <v>13</v>
      </c>
      <c r="J33" s="62" t="s">
        <v>13</v>
      </c>
      <c r="K33" s="131">
        <v>4.9000000000000004</v>
      </c>
      <c r="L33" s="82">
        <v>4.9000000000000004</v>
      </c>
      <c r="M33" s="63">
        <v>0</v>
      </c>
      <c r="N33" s="64">
        <f t="shared" ref="N33:N39" si="12">M33*100/K33</f>
        <v>0</v>
      </c>
      <c r="O33" s="65">
        <f t="shared" ref="O33:O39" si="13">M33*100/L33</f>
        <v>0</v>
      </c>
    </row>
    <row r="34" spans="1:16" s="8" customFormat="1" ht="17.25" customHeight="1" x14ac:dyDescent="0.2">
      <c r="A34" s="11"/>
      <c r="B34" s="100" t="s">
        <v>48</v>
      </c>
      <c r="C34" s="101"/>
      <c r="D34" s="101"/>
      <c r="E34" s="101"/>
      <c r="F34" s="101"/>
      <c r="G34" s="101"/>
      <c r="H34" s="101"/>
      <c r="I34" s="67" t="s">
        <v>8</v>
      </c>
      <c r="J34" s="67" t="s">
        <v>2</v>
      </c>
      <c r="K34" s="68">
        <f>K35</f>
        <v>2559.9</v>
      </c>
      <c r="L34" s="68">
        <f t="shared" ref="L34:M34" si="14">L35</f>
        <v>2559.9</v>
      </c>
      <c r="M34" s="68">
        <f t="shared" si="14"/>
        <v>0</v>
      </c>
      <c r="N34" s="69">
        <f t="shared" si="12"/>
        <v>0</v>
      </c>
      <c r="O34" s="70">
        <f t="shared" si="13"/>
        <v>0</v>
      </c>
    </row>
    <row r="35" spans="1:16" ht="17.25" customHeight="1" x14ac:dyDescent="0.2">
      <c r="A35" s="4"/>
      <c r="B35" s="98" t="s">
        <v>49</v>
      </c>
      <c r="C35" s="99"/>
      <c r="D35" s="99"/>
      <c r="E35" s="99"/>
      <c r="F35" s="99"/>
      <c r="G35" s="99"/>
      <c r="H35" s="99"/>
      <c r="I35" s="62" t="s">
        <v>8</v>
      </c>
      <c r="J35" s="62" t="s">
        <v>13</v>
      </c>
      <c r="K35" s="131">
        <v>2559.9</v>
      </c>
      <c r="L35" s="82">
        <v>2559.9</v>
      </c>
      <c r="M35" s="63">
        <v>0</v>
      </c>
      <c r="N35" s="64">
        <f t="shared" si="12"/>
        <v>0</v>
      </c>
      <c r="O35" s="65">
        <f t="shared" si="13"/>
        <v>0</v>
      </c>
    </row>
    <row r="36" spans="1:16" s="8" customFormat="1" ht="17.25" customHeight="1" x14ac:dyDescent="0.2">
      <c r="A36" s="11"/>
      <c r="B36" s="100" t="s">
        <v>50</v>
      </c>
      <c r="C36" s="101"/>
      <c r="D36" s="101"/>
      <c r="E36" s="101"/>
      <c r="F36" s="101"/>
      <c r="G36" s="101"/>
      <c r="H36" s="101"/>
      <c r="I36" s="67" t="s">
        <v>12</v>
      </c>
      <c r="J36" s="67" t="s">
        <v>2</v>
      </c>
      <c r="K36" s="68">
        <f>K37+K38+K39+K40+K41</f>
        <v>3347398.5000000005</v>
      </c>
      <c r="L36" s="68">
        <f t="shared" ref="L36:M36" si="15">L37+L38+L39+L40+L41</f>
        <v>3349640.2</v>
      </c>
      <c r="M36" s="68">
        <f t="shared" si="15"/>
        <v>716476.60000000009</v>
      </c>
      <c r="N36" s="69">
        <f t="shared" si="12"/>
        <v>21.403982824273836</v>
      </c>
      <c r="O36" s="70">
        <f t="shared" si="13"/>
        <v>21.389658507203254</v>
      </c>
    </row>
    <row r="37" spans="1:16" ht="17.25" customHeight="1" x14ac:dyDescent="0.2">
      <c r="A37" s="4"/>
      <c r="B37" s="98" t="s">
        <v>51</v>
      </c>
      <c r="C37" s="99"/>
      <c r="D37" s="99"/>
      <c r="E37" s="99"/>
      <c r="F37" s="99"/>
      <c r="G37" s="99"/>
      <c r="H37" s="99"/>
      <c r="I37" s="62" t="s">
        <v>12</v>
      </c>
      <c r="J37" s="62" t="s">
        <v>0</v>
      </c>
      <c r="K37" s="131">
        <v>1165237.6000000001</v>
      </c>
      <c r="L37" s="82">
        <v>1166230.8</v>
      </c>
      <c r="M37" s="63">
        <v>235485.1</v>
      </c>
      <c r="N37" s="64">
        <f t="shared" si="12"/>
        <v>20.209191670436997</v>
      </c>
      <c r="O37" s="65">
        <f t="shared" si="13"/>
        <v>20.19198086690902</v>
      </c>
    </row>
    <row r="38" spans="1:16" ht="17.25" customHeight="1" x14ac:dyDescent="0.2">
      <c r="A38" s="4"/>
      <c r="B38" s="98" t="s">
        <v>52</v>
      </c>
      <c r="C38" s="99"/>
      <c r="D38" s="99"/>
      <c r="E38" s="99"/>
      <c r="F38" s="99"/>
      <c r="G38" s="99"/>
      <c r="H38" s="99"/>
      <c r="I38" s="62" t="s">
        <v>12</v>
      </c>
      <c r="J38" s="62" t="s">
        <v>5</v>
      </c>
      <c r="K38" s="131">
        <v>1774339.4</v>
      </c>
      <c r="L38" s="82">
        <v>1776893.5</v>
      </c>
      <c r="M38" s="63">
        <v>402478.2</v>
      </c>
      <c r="N38" s="64">
        <f t="shared" si="12"/>
        <v>22.683270179312935</v>
      </c>
      <c r="O38" s="65">
        <f t="shared" si="13"/>
        <v>22.650665332503046</v>
      </c>
    </row>
    <row r="39" spans="1:16" ht="17.25" customHeight="1" x14ac:dyDescent="0.2">
      <c r="A39" s="4"/>
      <c r="B39" s="98" t="s">
        <v>53</v>
      </c>
      <c r="C39" s="99"/>
      <c r="D39" s="99"/>
      <c r="E39" s="99"/>
      <c r="F39" s="99"/>
      <c r="G39" s="99"/>
      <c r="H39" s="99"/>
      <c r="I39" s="62" t="s">
        <v>12</v>
      </c>
      <c r="J39" s="62" t="s">
        <v>9</v>
      </c>
      <c r="K39" s="131">
        <v>239369.7</v>
      </c>
      <c r="L39" s="82">
        <v>239292.6</v>
      </c>
      <c r="M39" s="63">
        <v>46771.4</v>
      </c>
      <c r="N39" s="64">
        <f t="shared" si="12"/>
        <v>19.539398679114356</v>
      </c>
      <c r="O39" s="65">
        <f t="shared" si="13"/>
        <v>19.545694267185862</v>
      </c>
    </row>
    <row r="40" spans="1:16" ht="17.25" customHeight="1" x14ac:dyDescent="0.2">
      <c r="A40" s="4"/>
      <c r="B40" s="98" t="s">
        <v>54</v>
      </c>
      <c r="C40" s="99"/>
      <c r="D40" s="99"/>
      <c r="E40" s="99"/>
      <c r="F40" s="99"/>
      <c r="G40" s="99"/>
      <c r="H40" s="99"/>
      <c r="I40" s="62" t="s">
        <v>12</v>
      </c>
      <c r="J40" s="62" t="s">
        <v>12</v>
      </c>
      <c r="K40" s="131">
        <v>60062.2</v>
      </c>
      <c r="L40" s="82">
        <v>60062.2</v>
      </c>
      <c r="M40" s="63">
        <v>14909.5</v>
      </c>
      <c r="N40" s="64">
        <f t="shared" ref="N40:N41" si="16">M40*100/K40</f>
        <v>24.823433041080747</v>
      </c>
      <c r="O40" s="65">
        <f t="shared" ref="O40:O41" si="17">M40*100/L40</f>
        <v>24.823433041080747</v>
      </c>
    </row>
    <row r="41" spans="1:16" ht="17.25" customHeight="1" x14ac:dyDescent="0.2">
      <c r="A41" s="4"/>
      <c r="B41" s="98" t="s">
        <v>55</v>
      </c>
      <c r="C41" s="99"/>
      <c r="D41" s="99"/>
      <c r="E41" s="99"/>
      <c r="F41" s="99"/>
      <c r="G41" s="99"/>
      <c r="H41" s="99"/>
      <c r="I41" s="62" t="s">
        <v>12</v>
      </c>
      <c r="J41" s="62" t="s">
        <v>10</v>
      </c>
      <c r="K41" s="131">
        <v>108389.6</v>
      </c>
      <c r="L41" s="63">
        <v>107161.1</v>
      </c>
      <c r="M41" s="63">
        <v>16832.400000000001</v>
      </c>
      <c r="N41" s="64">
        <f t="shared" si="16"/>
        <v>15.529534198853028</v>
      </c>
      <c r="O41" s="65">
        <f t="shared" si="17"/>
        <v>15.707565525176582</v>
      </c>
    </row>
    <row r="42" spans="1:16" s="8" customFormat="1" ht="17.25" customHeight="1" x14ac:dyDescent="0.2">
      <c r="A42" s="11"/>
      <c r="B42" s="100" t="s">
        <v>56</v>
      </c>
      <c r="C42" s="101"/>
      <c r="D42" s="101"/>
      <c r="E42" s="101"/>
      <c r="F42" s="101"/>
      <c r="G42" s="101"/>
      <c r="H42" s="101"/>
      <c r="I42" s="67" t="s">
        <v>11</v>
      </c>
      <c r="J42" s="67" t="s">
        <v>2</v>
      </c>
      <c r="K42" s="68">
        <f>K43+K44</f>
        <v>360918.1</v>
      </c>
      <c r="L42" s="68">
        <f t="shared" ref="L42:M42" si="18">L43+L44</f>
        <v>363087.39999999997</v>
      </c>
      <c r="M42" s="68">
        <f t="shared" si="18"/>
        <v>74801.600000000006</v>
      </c>
      <c r="N42" s="69">
        <f t="shared" ref="N42:N44" si="19">M42*100/K42</f>
        <v>20.725366779887185</v>
      </c>
      <c r="O42" s="70">
        <f t="shared" ref="O42:O44" si="20">M42*100/L42</f>
        <v>20.601541116546599</v>
      </c>
    </row>
    <row r="43" spans="1:16" ht="17.25" customHeight="1" x14ac:dyDescent="0.2">
      <c r="A43" s="4"/>
      <c r="B43" s="98" t="s">
        <v>57</v>
      </c>
      <c r="C43" s="99"/>
      <c r="D43" s="99"/>
      <c r="E43" s="99"/>
      <c r="F43" s="99"/>
      <c r="G43" s="99"/>
      <c r="H43" s="99"/>
      <c r="I43" s="62" t="s">
        <v>11</v>
      </c>
      <c r="J43" s="62" t="s">
        <v>0</v>
      </c>
      <c r="K43" s="131">
        <v>360604.3</v>
      </c>
      <c r="L43" s="82">
        <v>362773.6</v>
      </c>
      <c r="M43" s="63">
        <v>74531.600000000006</v>
      </c>
      <c r="N43" s="64">
        <f t="shared" si="19"/>
        <v>20.668527801803808</v>
      </c>
      <c r="O43" s="65">
        <f t="shared" si="20"/>
        <v>20.544934912573577</v>
      </c>
    </row>
    <row r="44" spans="1:16" ht="17.25" customHeight="1" x14ac:dyDescent="0.2">
      <c r="A44" s="4"/>
      <c r="B44" s="98" t="s">
        <v>58</v>
      </c>
      <c r="C44" s="99"/>
      <c r="D44" s="99"/>
      <c r="E44" s="99"/>
      <c r="F44" s="99"/>
      <c r="G44" s="99"/>
      <c r="H44" s="99"/>
      <c r="I44" s="62" t="s">
        <v>11</v>
      </c>
      <c r="J44" s="62" t="s">
        <v>4</v>
      </c>
      <c r="K44" s="131">
        <v>313.8</v>
      </c>
      <c r="L44" s="82">
        <v>313.8</v>
      </c>
      <c r="M44" s="63">
        <v>270</v>
      </c>
      <c r="N44" s="64">
        <f t="shared" si="19"/>
        <v>86.042065009560233</v>
      </c>
      <c r="O44" s="65">
        <f t="shared" si="20"/>
        <v>86.042065009560233</v>
      </c>
    </row>
    <row r="45" spans="1:16" s="8" customFormat="1" ht="17.25" customHeight="1" x14ac:dyDescent="0.2">
      <c r="A45" s="11"/>
      <c r="B45" s="100" t="s">
        <v>59</v>
      </c>
      <c r="C45" s="101"/>
      <c r="D45" s="101"/>
      <c r="E45" s="101"/>
      <c r="F45" s="101"/>
      <c r="G45" s="101"/>
      <c r="H45" s="101"/>
      <c r="I45" s="67" t="s">
        <v>10</v>
      </c>
      <c r="J45" s="67" t="s">
        <v>2</v>
      </c>
      <c r="K45" s="68">
        <f>K46</f>
        <v>888.5</v>
      </c>
      <c r="L45" s="68">
        <f t="shared" ref="L45:M45" si="21">L46</f>
        <v>888.5</v>
      </c>
      <c r="M45" s="68">
        <f t="shared" si="21"/>
        <v>0</v>
      </c>
      <c r="N45" s="69">
        <f t="shared" ref="N45:N53" si="22">M45*100/K45</f>
        <v>0</v>
      </c>
      <c r="O45" s="70">
        <f t="shared" ref="O45:O53" si="23">M45*100/L45</f>
        <v>0</v>
      </c>
    </row>
    <row r="46" spans="1:16" ht="17.25" customHeight="1" x14ac:dyDescent="0.2">
      <c r="A46" s="4"/>
      <c r="B46" s="98" t="s">
        <v>60</v>
      </c>
      <c r="C46" s="99"/>
      <c r="D46" s="99"/>
      <c r="E46" s="99"/>
      <c r="F46" s="99"/>
      <c r="G46" s="99"/>
      <c r="H46" s="99"/>
      <c r="I46" s="62" t="s">
        <v>10</v>
      </c>
      <c r="J46" s="62" t="s">
        <v>10</v>
      </c>
      <c r="K46" s="131">
        <v>888.5</v>
      </c>
      <c r="L46" s="82">
        <v>888.5</v>
      </c>
      <c r="M46" s="63">
        <v>0</v>
      </c>
      <c r="N46" s="64">
        <f t="shared" si="22"/>
        <v>0</v>
      </c>
      <c r="O46" s="65">
        <f t="shared" si="23"/>
        <v>0</v>
      </c>
      <c r="P46" s="6"/>
    </row>
    <row r="47" spans="1:16" s="8" customFormat="1" ht="17.25" customHeight="1" x14ac:dyDescent="0.2">
      <c r="A47" s="11"/>
      <c r="B47" s="100" t="s">
        <v>62</v>
      </c>
      <c r="C47" s="101"/>
      <c r="D47" s="101"/>
      <c r="E47" s="101"/>
      <c r="F47" s="101"/>
      <c r="G47" s="101"/>
      <c r="H47" s="101"/>
      <c r="I47" s="67" t="s">
        <v>7</v>
      </c>
      <c r="J47" s="67" t="s">
        <v>2</v>
      </c>
      <c r="K47" s="68">
        <f>K48+K49+K50+K51</f>
        <v>51008.600000000006</v>
      </c>
      <c r="L47" s="68">
        <f t="shared" ref="L47:M47" si="24">L48+L49+L50+L51</f>
        <v>52630</v>
      </c>
      <c r="M47" s="68">
        <f t="shared" si="24"/>
        <v>11886.9</v>
      </c>
      <c r="N47" s="69">
        <f t="shared" si="22"/>
        <v>23.303717412357912</v>
      </c>
      <c r="O47" s="70">
        <f t="shared" si="23"/>
        <v>22.585787573627208</v>
      </c>
      <c r="P47" s="46"/>
    </row>
    <row r="48" spans="1:16" ht="17.25" customHeight="1" x14ac:dyDescent="0.2">
      <c r="A48" s="4"/>
      <c r="B48" s="98" t="s">
        <v>61</v>
      </c>
      <c r="C48" s="99"/>
      <c r="D48" s="99"/>
      <c r="E48" s="99"/>
      <c r="F48" s="99"/>
      <c r="G48" s="99"/>
      <c r="H48" s="99"/>
      <c r="I48" s="62" t="s">
        <v>7</v>
      </c>
      <c r="J48" s="62" t="s">
        <v>0</v>
      </c>
      <c r="K48" s="131">
        <v>10000</v>
      </c>
      <c r="L48" s="82">
        <v>10000</v>
      </c>
      <c r="M48" s="63">
        <v>3174.4</v>
      </c>
      <c r="N48" s="64">
        <f t="shared" si="22"/>
        <v>31.744</v>
      </c>
      <c r="O48" s="65">
        <f t="shared" si="23"/>
        <v>31.744</v>
      </c>
      <c r="P48" s="6"/>
    </row>
    <row r="49" spans="1:16" ht="17.25" customHeight="1" x14ac:dyDescent="0.2">
      <c r="A49" s="4"/>
      <c r="B49" s="98" t="s">
        <v>63</v>
      </c>
      <c r="C49" s="99"/>
      <c r="D49" s="99"/>
      <c r="E49" s="99"/>
      <c r="F49" s="99"/>
      <c r="G49" s="99"/>
      <c r="H49" s="99"/>
      <c r="I49" s="62" t="s">
        <v>7</v>
      </c>
      <c r="J49" s="62" t="s">
        <v>9</v>
      </c>
      <c r="K49" s="131">
        <v>7989.6</v>
      </c>
      <c r="L49" s="82">
        <v>7989.6</v>
      </c>
      <c r="M49" s="63">
        <v>0</v>
      </c>
      <c r="N49" s="64">
        <f t="shared" si="22"/>
        <v>0</v>
      </c>
      <c r="O49" s="65">
        <f t="shared" si="23"/>
        <v>0</v>
      </c>
      <c r="P49" s="47"/>
    </row>
    <row r="50" spans="1:16" ht="17.25" customHeight="1" x14ac:dyDescent="0.2">
      <c r="A50" s="4"/>
      <c r="B50" s="98" t="s">
        <v>64</v>
      </c>
      <c r="C50" s="99"/>
      <c r="D50" s="99"/>
      <c r="E50" s="99"/>
      <c r="F50" s="99"/>
      <c r="G50" s="99"/>
      <c r="H50" s="99"/>
      <c r="I50" s="62" t="s">
        <v>7</v>
      </c>
      <c r="J50" s="62" t="s">
        <v>4</v>
      </c>
      <c r="K50" s="131">
        <v>32490.2</v>
      </c>
      <c r="L50" s="82">
        <v>32883.1</v>
      </c>
      <c r="M50" s="63">
        <v>8712.5</v>
      </c>
      <c r="N50" s="64">
        <f>M50*100/K50</f>
        <v>26.815778296224707</v>
      </c>
      <c r="O50" s="65">
        <f t="shared" si="23"/>
        <v>26.495373003153595</v>
      </c>
      <c r="P50" s="6"/>
    </row>
    <row r="51" spans="1:16" ht="17.25" customHeight="1" x14ac:dyDescent="0.2">
      <c r="A51" s="4"/>
      <c r="B51" s="98" t="s">
        <v>65</v>
      </c>
      <c r="C51" s="99"/>
      <c r="D51" s="99"/>
      <c r="E51" s="99"/>
      <c r="F51" s="99"/>
      <c r="G51" s="99"/>
      <c r="H51" s="99"/>
      <c r="I51" s="62" t="s">
        <v>7</v>
      </c>
      <c r="J51" s="62" t="s">
        <v>8</v>
      </c>
      <c r="K51" s="131">
        <v>528.79999999999995</v>
      </c>
      <c r="L51" s="82">
        <v>1757.3</v>
      </c>
      <c r="M51" s="63">
        <v>0</v>
      </c>
      <c r="N51" s="64">
        <f t="shared" si="22"/>
        <v>0</v>
      </c>
      <c r="O51" s="65">
        <f t="shared" si="23"/>
        <v>0</v>
      </c>
    </row>
    <row r="52" spans="1:16" s="8" customFormat="1" ht="17.25" customHeight="1" x14ac:dyDescent="0.2">
      <c r="A52" s="11"/>
      <c r="B52" s="100" t="s">
        <v>66</v>
      </c>
      <c r="C52" s="101"/>
      <c r="D52" s="101"/>
      <c r="E52" s="101"/>
      <c r="F52" s="101"/>
      <c r="G52" s="101"/>
      <c r="H52" s="101"/>
      <c r="I52" s="67" t="s">
        <v>6</v>
      </c>
      <c r="J52" s="67" t="s">
        <v>2</v>
      </c>
      <c r="K52" s="68">
        <f>K53+K54</f>
        <v>323040.8</v>
      </c>
      <c r="L52" s="68">
        <f>L53+L54</f>
        <v>323040.8</v>
      </c>
      <c r="M52" s="68">
        <f>M53+M54</f>
        <v>65488.3</v>
      </c>
      <c r="N52" s="69">
        <v>0</v>
      </c>
      <c r="O52" s="70">
        <f t="shared" si="23"/>
        <v>20.272454748750004</v>
      </c>
    </row>
    <row r="53" spans="1:16" ht="17.25" customHeight="1" x14ac:dyDescent="0.2">
      <c r="A53" s="4"/>
      <c r="B53" s="98" t="s">
        <v>67</v>
      </c>
      <c r="C53" s="99"/>
      <c r="D53" s="99"/>
      <c r="E53" s="99"/>
      <c r="F53" s="99"/>
      <c r="G53" s="99"/>
      <c r="H53" s="99"/>
      <c r="I53" s="62" t="s">
        <v>6</v>
      </c>
      <c r="J53" s="66" t="s">
        <v>0</v>
      </c>
      <c r="K53" s="131">
        <v>42558</v>
      </c>
      <c r="L53" s="82">
        <v>42558</v>
      </c>
      <c r="M53" s="63">
        <v>15888.5</v>
      </c>
      <c r="N53" s="64">
        <f t="shared" si="22"/>
        <v>37.333756285539735</v>
      </c>
      <c r="O53" s="65">
        <f t="shared" si="23"/>
        <v>37.333756285539735</v>
      </c>
    </row>
    <row r="54" spans="1:16" ht="17.25" customHeight="1" x14ac:dyDescent="0.2">
      <c r="A54" s="4"/>
      <c r="B54" s="105" t="s">
        <v>77</v>
      </c>
      <c r="C54" s="106"/>
      <c r="D54" s="106"/>
      <c r="E54" s="106"/>
      <c r="F54" s="106"/>
      <c r="G54" s="106"/>
      <c r="H54" s="107"/>
      <c r="I54" s="62" t="s">
        <v>6</v>
      </c>
      <c r="J54" s="66" t="s">
        <v>9</v>
      </c>
      <c r="K54" s="129">
        <v>280482.8</v>
      </c>
      <c r="L54" s="82">
        <v>280482.8</v>
      </c>
      <c r="M54" s="63">
        <v>49599.8</v>
      </c>
      <c r="N54" s="64">
        <v>0</v>
      </c>
      <c r="O54" s="65">
        <f t="shared" ref="O54" si="25">M54*100/L54</f>
        <v>17.68372249563966</v>
      </c>
    </row>
    <row r="55" spans="1:16" s="8" customFormat="1" ht="17.25" customHeight="1" x14ac:dyDescent="0.2">
      <c r="A55" s="11"/>
      <c r="B55" s="100" t="s">
        <v>68</v>
      </c>
      <c r="C55" s="101"/>
      <c r="D55" s="101"/>
      <c r="E55" s="101"/>
      <c r="F55" s="101"/>
      <c r="G55" s="101"/>
      <c r="H55" s="101"/>
      <c r="I55" s="67" t="s">
        <v>3</v>
      </c>
      <c r="J55" s="67" t="s">
        <v>2</v>
      </c>
      <c r="K55" s="68">
        <f>K56+K57</f>
        <v>27191.5</v>
      </c>
      <c r="L55" s="68">
        <f t="shared" ref="L55:M55" si="26">L56+L57</f>
        <v>27191.5</v>
      </c>
      <c r="M55" s="68">
        <f t="shared" si="26"/>
        <v>5617.4000000000005</v>
      </c>
      <c r="N55" s="69">
        <f t="shared" ref="N55:N59" si="27">M55*100/K55</f>
        <v>20.65866171413861</v>
      </c>
      <c r="O55" s="70">
        <f t="shared" ref="O55:O60" si="28">M55*100/L55</f>
        <v>20.65866171413861</v>
      </c>
    </row>
    <row r="56" spans="1:16" s="48" customFormat="1" ht="17.25" customHeight="1" x14ac:dyDescent="0.2">
      <c r="A56" s="41"/>
      <c r="B56" s="98" t="s">
        <v>69</v>
      </c>
      <c r="C56" s="99"/>
      <c r="D56" s="99"/>
      <c r="E56" s="99"/>
      <c r="F56" s="99"/>
      <c r="G56" s="99"/>
      <c r="H56" s="99"/>
      <c r="I56" s="62" t="s">
        <v>3</v>
      </c>
      <c r="J56" s="62" t="s">
        <v>5</v>
      </c>
      <c r="K56" s="131">
        <v>20343.5</v>
      </c>
      <c r="L56" s="82">
        <v>20343.5</v>
      </c>
      <c r="M56" s="71">
        <v>4621.6000000000004</v>
      </c>
      <c r="N56" s="72">
        <f t="shared" si="27"/>
        <v>22.717821417160277</v>
      </c>
      <c r="O56" s="73">
        <f t="shared" si="28"/>
        <v>22.717821417160277</v>
      </c>
    </row>
    <row r="57" spans="1:16" ht="24.75" customHeight="1" x14ac:dyDescent="0.2">
      <c r="A57" s="4"/>
      <c r="B57" s="98" t="s">
        <v>70</v>
      </c>
      <c r="C57" s="99"/>
      <c r="D57" s="99"/>
      <c r="E57" s="99"/>
      <c r="F57" s="99"/>
      <c r="G57" s="99"/>
      <c r="H57" s="99"/>
      <c r="I57" s="62" t="s">
        <v>3</v>
      </c>
      <c r="J57" s="62" t="s">
        <v>4</v>
      </c>
      <c r="K57" s="131">
        <v>6848</v>
      </c>
      <c r="L57" s="82">
        <v>6848</v>
      </c>
      <c r="M57" s="63">
        <v>995.8</v>
      </c>
      <c r="N57" s="64">
        <f t="shared" si="27"/>
        <v>14.541471962616823</v>
      </c>
      <c r="O57" s="65">
        <f t="shared" si="28"/>
        <v>14.541471962616823</v>
      </c>
    </row>
    <row r="58" spans="1:16" s="8" customFormat="1" ht="30" customHeight="1" x14ac:dyDescent="0.2">
      <c r="A58" s="11"/>
      <c r="B58" s="100" t="s">
        <v>71</v>
      </c>
      <c r="C58" s="101"/>
      <c r="D58" s="101"/>
      <c r="E58" s="101"/>
      <c r="F58" s="101"/>
      <c r="G58" s="101"/>
      <c r="H58" s="101"/>
      <c r="I58" s="67" t="s">
        <v>1</v>
      </c>
      <c r="J58" s="67" t="s">
        <v>2</v>
      </c>
      <c r="K58" s="68">
        <f>SUM(K59)</f>
        <v>900</v>
      </c>
      <c r="L58" s="68">
        <f t="shared" ref="L58:M58" si="29">SUM(L59)</f>
        <v>900</v>
      </c>
      <c r="M58" s="68">
        <f t="shared" si="29"/>
        <v>54.2</v>
      </c>
      <c r="N58" s="69">
        <f t="shared" si="27"/>
        <v>6.0222222222222221</v>
      </c>
      <c r="O58" s="70">
        <f t="shared" si="28"/>
        <v>6.0222222222222221</v>
      </c>
    </row>
    <row r="59" spans="1:16" ht="29.25" customHeight="1" thickBot="1" x14ac:dyDescent="0.25">
      <c r="A59" s="4"/>
      <c r="B59" s="102" t="s">
        <v>72</v>
      </c>
      <c r="C59" s="103"/>
      <c r="D59" s="103"/>
      <c r="E59" s="103"/>
      <c r="F59" s="103"/>
      <c r="G59" s="103"/>
      <c r="H59" s="104"/>
      <c r="I59" s="74" t="s">
        <v>1</v>
      </c>
      <c r="J59" s="74" t="s">
        <v>0</v>
      </c>
      <c r="K59" s="132">
        <v>900</v>
      </c>
      <c r="L59" s="83">
        <v>900</v>
      </c>
      <c r="M59" s="75">
        <v>54.2</v>
      </c>
      <c r="N59" s="76">
        <f t="shared" si="27"/>
        <v>6.0222222222222221</v>
      </c>
      <c r="O59" s="77">
        <f t="shared" si="28"/>
        <v>6.0222222222222221</v>
      </c>
    </row>
    <row r="60" spans="1:16" s="8" customFormat="1" ht="19.5" customHeight="1" thickBot="1" x14ac:dyDescent="0.25">
      <c r="A60" s="12"/>
      <c r="B60" s="84" t="s">
        <v>22</v>
      </c>
      <c r="C60" s="85"/>
      <c r="D60" s="85"/>
      <c r="E60" s="85"/>
      <c r="F60" s="85"/>
      <c r="G60" s="85"/>
      <c r="H60" s="85"/>
      <c r="I60" s="78"/>
      <c r="J60" s="78"/>
      <c r="K60" s="79">
        <f>K9+K17+K22+K29+K34+K36+K45+K42+K47+K52+K55+K58</f>
        <v>5685651.2999999998</v>
      </c>
      <c r="L60" s="79">
        <f>L9+L17+L22+L29+L34+L36+L45+L42+L47+L52+L55+L58</f>
        <v>5937328.1000000006</v>
      </c>
      <c r="M60" s="79">
        <f>M9+M17+M22+M29+M34+M36+M45+M42+M47+M52+M55+M58</f>
        <v>1393788.1</v>
      </c>
      <c r="N60" s="80">
        <f>M60*100/K60</f>
        <v>24.514132620127445</v>
      </c>
      <c r="O60" s="81">
        <f t="shared" si="28"/>
        <v>23.475005533212826</v>
      </c>
    </row>
    <row r="61" spans="1:16" s="34" customFormat="1" ht="12.75" hidden="1" customHeight="1" x14ac:dyDescent="0.2">
      <c r="A61" s="42"/>
      <c r="B61" s="39"/>
      <c r="C61" s="40"/>
      <c r="D61" s="40"/>
      <c r="E61" s="40"/>
      <c r="F61" s="40"/>
      <c r="G61" s="40"/>
      <c r="H61" s="40"/>
      <c r="I61" s="37">
        <v>0</v>
      </c>
      <c r="J61" s="37">
        <v>0</v>
      </c>
      <c r="K61" s="37"/>
      <c r="L61" s="29">
        <v>0</v>
      </c>
      <c r="M61" s="29">
        <v>0</v>
      </c>
      <c r="N61" s="30">
        <v>0</v>
      </c>
      <c r="O61" s="31"/>
    </row>
    <row r="62" spans="1:16" ht="12.75" customHeight="1" x14ac:dyDescent="0.2">
      <c r="A62" s="43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44"/>
      <c r="M62" s="44"/>
      <c r="N62" s="44"/>
      <c r="O62" s="45"/>
    </row>
  </sheetData>
  <mergeCells count="63">
    <mergeCell ref="B9:H9"/>
    <mergeCell ref="B17:H17"/>
    <mergeCell ref="B10:H10"/>
    <mergeCell ref="B11:H11"/>
    <mergeCell ref="C2:O2"/>
    <mergeCell ref="B8:H8"/>
    <mergeCell ref="I4:I6"/>
    <mergeCell ref="D3:G3"/>
    <mergeCell ref="J4:J6"/>
    <mergeCell ref="B12:H12"/>
    <mergeCell ref="B13:H13"/>
    <mergeCell ref="B14:H14"/>
    <mergeCell ref="B16:H16"/>
    <mergeCell ref="O4:O6"/>
    <mergeCell ref="K4:K6"/>
    <mergeCell ref="B30:H30"/>
    <mergeCell ref="B31:H31"/>
    <mergeCell ref="B36:H36"/>
    <mergeCell ref="B33:H33"/>
    <mergeCell ref="B41:H41"/>
    <mergeCell ref="B38:H38"/>
    <mergeCell ref="B37:H37"/>
    <mergeCell ref="B35:H35"/>
    <mergeCell ref="B54:H54"/>
    <mergeCell ref="B50:H50"/>
    <mergeCell ref="B47:H47"/>
    <mergeCell ref="B49:H49"/>
    <mergeCell ref="B53:H53"/>
    <mergeCell ref="B48:H48"/>
    <mergeCell ref="B27:H27"/>
    <mergeCell ref="B15:H15"/>
    <mergeCell ref="B22:H22"/>
    <mergeCell ref="B29:H29"/>
    <mergeCell ref="B23:H23"/>
    <mergeCell ref="B24:H24"/>
    <mergeCell ref="B18:H18"/>
    <mergeCell ref="B19:H19"/>
    <mergeCell ref="B21:H21"/>
    <mergeCell ref="B26:H26"/>
    <mergeCell ref="B25:H25"/>
    <mergeCell ref="B28:H28"/>
    <mergeCell ref="B20:H20"/>
    <mergeCell ref="B45:H45"/>
    <mergeCell ref="B44:H44"/>
    <mergeCell ref="B52:H52"/>
    <mergeCell ref="B51:H51"/>
    <mergeCell ref="B46:H46"/>
    <mergeCell ref="B60:H60"/>
    <mergeCell ref="L4:L6"/>
    <mergeCell ref="B4:H6"/>
    <mergeCell ref="M4:M6"/>
    <mergeCell ref="N4:N6"/>
    <mergeCell ref="B40:H40"/>
    <mergeCell ref="B42:H42"/>
    <mergeCell ref="B32:H32"/>
    <mergeCell ref="B34:H34"/>
    <mergeCell ref="B59:H59"/>
    <mergeCell ref="B58:H58"/>
    <mergeCell ref="B57:H57"/>
    <mergeCell ref="B39:H39"/>
    <mergeCell ref="B56:H56"/>
    <mergeCell ref="B55:H55"/>
    <mergeCell ref="B43:H43"/>
  </mergeCells>
  <pageMargins left="0.39370078740157483" right="0.39370078740157483" top="0.98425196850393704" bottom="0.98425196850393704" header="0.51181102362204722" footer="0.51181102362204722"/>
  <pageSetup paperSize="9" scale="7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showGridLines="0" workbookViewId="0">
      <pane xSplit="1" ySplit="5" topLeftCell="B6" activePane="bottomRight" state="frozen"/>
      <selection pane="topRight" activeCell="B1" sqref="B1"/>
      <selection pane="bottomLeft" activeCell="A9" sqref="A9"/>
      <selection pane="bottomRight" activeCell="G16" sqref="G16"/>
    </sheetView>
  </sheetViews>
  <sheetFormatPr defaultColWidth="9.140625" defaultRowHeight="12.75" x14ac:dyDescent="0.2"/>
  <cols>
    <col min="1" max="1" width="0.7109375" style="1" customWidth="1"/>
    <col min="2" max="2" width="46.85546875" style="1" customWidth="1"/>
    <col min="3" max="3" width="13.7109375" style="2" customWidth="1"/>
    <col min="4" max="4" width="12.140625" style="2" customWidth="1"/>
    <col min="5" max="5" width="12.42578125" style="2" customWidth="1"/>
    <col min="6" max="229" width="9.140625" style="1" customWidth="1"/>
    <col min="230" max="16384" width="9.140625" style="1"/>
  </cols>
  <sheetData>
    <row r="1" spans="1:5" ht="30.75" customHeight="1" x14ac:dyDescent="0.2">
      <c r="C1" s="119"/>
      <c r="D1" s="119"/>
      <c r="E1" s="119"/>
    </row>
    <row r="2" spans="1:5" s="6" customFormat="1" ht="12.75" customHeight="1" thickBot="1" x14ac:dyDescent="0.3">
      <c r="A2" s="3"/>
      <c r="B2" s="4"/>
      <c r="C2" s="5"/>
      <c r="D2" s="5"/>
      <c r="E2" s="5"/>
    </row>
    <row r="3" spans="1:5" ht="37.5" customHeight="1" x14ac:dyDescent="0.2">
      <c r="A3" s="7"/>
      <c r="B3" s="120" t="s">
        <v>76</v>
      </c>
      <c r="C3" s="123" t="s">
        <v>74</v>
      </c>
      <c r="D3" s="123" t="s">
        <v>75</v>
      </c>
      <c r="E3" s="126" t="s">
        <v>73</v>
      </c>
    </row>
    <row r="4" spans="1:5" ht="11.25" customHeight="1" x14ac:dyDescent="0.2">
      <c r="A4" s="7"/>
      <c r="B4" s="121"/>
      <c r="C4" s="124"/>
      <c r="D4" s="124"/>
      <c r="E4" s="127"/>
    </row>
    <row r="5" spans="1:5" ht="63.75" customHeight="1" thickBot="1" x14ac:dyDescent="0.25">
      <c r="A5" s="7"/>
      <c r="B5" s="122"/>
      <c r="C5" s="125"/>
      <c r="D5" s="124"/>
      <c r="E5" s="128"/>
    </row>
    <row r="6" spans="1:5" s="8" customFormat="1" ht="21" customHeight="1" x14ac:dyDescent="0.2">
      <c r="A6" s="11"/>
      <c r="B6" s="15" t="s">
        <v>24</v>
      </c>
      <c r="C6" s="13">
        <v>472844.9</v>
      </c>
      <c r="D6" s="13">
        <v>267052.90000000002</v>
      </c>
      <c r="E6" s="26">
        <f>D6*100/C6</f>
        <v>56.477906391715344</v>
      </c>
    </row>
    <row r="7" spans="1:5" s="8" customFormat="1" ht="30.75" customHeight="1" x14ac:dyDescent="0.2">
      <c r="A7" s="11"/>
      <c r="B7" s="14" t="s">
        <v>33</v>
      </c>
      <c r="C7" s="9">
        <v>43462.7</v>
      </c>
      <c r="D7" s="9">
        <v>21720.799999999999</v>
      </c>
      <c r="E7" s="27">
        <f t="shared" ref="E7" si="0">D7*100/C7</f>
        <v>49.975726312447229</v>
      </c>
    </row>
    <row r="8" spans="1:5" s="8" customFormat="1" ht="21" customHeight="1" x14ac:dyDescent="0.2">
      <c r="A8" s="11"/>
      <c r="B8" s="14" t="s">
        <v>36</v>
      </c>
      <c r="C8" s="9">
        <v>344567.3</v>
      </c>
      <c r="D8" s="9">
        <v>149373</v>
      </c>
      <c r="E8" s="27">
        <f t="shared" ref="E8" si="1">D8*100/C8</f>
        <v>43.350892554226711</v>
      </c>
    </row>
    <row r="9" spans="1:5" s="8" customFormat="1" ht="21" customHeight="1" x14ac:dyDescent="0.2">
      <c r="A9" s="11"/>
      <c r="B9" s="14" t="s">
        <v>43</v>
      </c>
      <c r="C9" s="9">
        <v>644529</v>
      </c>
      <c r="D9" s="9">
        <v>58164.3</v>
      </c>
      <c r="E9" s="27">
        <f t="shared" ref="E9" si="2">D9*100/C9</f>
        <v>9.024310775775799</v>
      </c>
    </row>
    <row r="10" spans="1:5" s="8" customFormat="1" ht="21" customHeight="1" x14ac:dyDescent="0.2">
      <c r="A10" s="11"/>
      <c r="B10" s="14" t="s">
        <v>48</v>
      </c>
      <c r="C10" s="9">
        <v>16110.8</v>
      </c>
      <c r="D10" s="9">
        <v>0</v>
      </c>
      <c r="E10" s="27">
        <f t="shared" ref="E10:E11" si="3">D10*100/C10</f>
        <v>0</v>
      </c>
    </row>
    <row r="11" spans="1:5" s="8" customFormat="1" ht="21" customHeight="1" x14ac:dyDescent="0.2">
      <c r="A11" s="11"/>
      <c r="B11" s="14" t="s">
        <v>50</v>
      </c>
      <c r="C11" s="9">
        <v>2633738.1</v>
      </c>
      <c r="D11" s="9">
        <v>1331245.2</v>
      </c>
      <c r="E11" s="27">
        <f t="shared" si="3"/>
        <v>50.54584584549238</v>
      </c>
    </row>
    <row r="12" spans="1:5" s="8" customFormat="1" ht="21" customHeight="1" x14ac:dyDescent="0.2">
      <c r="A12" s="11"/>
      <c r="B12" s="14" t="s">
        <v>56</v>
      </c>
      <c r="C12" s="9">
        <v>259074.9</v>
      </c>
      <c r="D12" s="9">
        <v>119786.5</v>
      </c>
      <c r="E12" s="27">
        <f t="shared" ref="E12" si="4">D12*100/C12</f>
        <v>46.236242878024854</v>
      </c>
    </row>
    <row r="13" spans="1:5" s="8" customFormat="1" ht="21" customHeight="1" x14ac:dyDescent="0.2">
      <c r="A13" s="11"/>
      <c r="B13" s="14" t="s">
        <v>59</v>
      </c>
      <c r="C13" s="9">
        <v>888.4</v>
      </c>
      <c r="D13" s="9">
        <v>0</v>
      </c>
      <c r="E13" s="27">
        <f t="shared" ref="E13:E15" si="5">D13*100/C13</f>
        <v>0</v>
      </c>
    </row>
    <row r="14" spans="1:5" s="8" customFormat="1" ht="28.5" customHeight="1" x14ac:dyDescent="0.2">
      <c r="A14" s="11"/>
      <c r="B14" s="14" t="s">
        <v>62</v>
      </c>
      <c r="C14" s="9">
        <v>713232.5</v>
      </c>
      <c r="D14" s="9">
        <v>124031.3</v>
      </c>
      <c r="E14" s="27">
        <f t="shared" si="5"/>
        <v>17.390023589783134</v>
      </c>
    </row>
    <row r="15" spans="1:5" s="8" customFormat="1" ht="35.25" customHeight="1" x14ac:dyDescent="0.2">
      <c r="A15" s="11"/>
      <c r="B15" s="14" t="s">
        <v>66</v>
      </c>
      <c r="C15" s="9">
        <v>209928.1</v>
      </c>
      <c r="D15" s="9">
        <v>72804.399999999994</v>
      </c>
      <c r="E15" s="27">
        <f t="shared" si="5"/>
        <v>34.68063589390843</v>
      </c>
    </row>
    <row r="16" spans="1:5" s="8" customFormat="1" ht="27" customHeight="1" x14ac:dyDescent="0.2">
      <c r="A16" s="11"/>
      <c r="B16" s="14" t="s">
        <v>68</v>
      </c>
      <c r="C16" s="9">
        <v>18054.099999999999</v>
      </c>
      <c r="D16" s="9">
        <v>7769.7</v>
      </c>
      <c r="E16" s="27">
        <f t="shared" ref="E16:E18" si="6">D16*100/C16</f>
        <v>43.035653951180066</v>
      </c>
    </row>
    <row r="17" spans="1:5" s="8" customFormat="1" ht="37.5" customHeight="1" thickBot="1" x14ac:dyDescent="0.25">
      <c r="A17" s="11"/>
      <c r="B17" s="14" t="s">
        <v>71</v>
      </c>
      <c r="C17" s="9">
        <v>4177</v>
      </c>
      <c r="D17" s="9">
        <v>1808.5</v>
      </c>
      <c r="E17" s="27">
        <f t="shared" si="6"/>
        <v>43.296624371558536</v>
      </c>
    </row>
    <row r="18" spans="1:5" s="8" customFormat="1" ht="19.5" customHeight="1" thickBot="1" x14ac:dyDescent="0.25">
      <c r="A18" s="12"/>
      <c r="B18" s="16" t="s">
        <v>22</v>
      </c>
      <c r="C18" s="10">
        <f>C6+C7+C8+C9+C10+C11+C13+C12+C14+C15+C16+C17</f>
        <v>5360607.7999999989</v>
      </c>
      <c r="D18" s="10">
        <f>D6+D7+D8+D9+D10+D11+D13+D12+D14+D15+D16+D17</f>
        <v>2153756.6</v>
      </c>
      <c r="E18" s="28">
        <f t="shared" si="6"/>
        <v>40.177470174184364</v>
      </c>
    </row>
  </sheetData>
  <mergeCells count="5">
    <mergeCell ref="C1:E1"/>
    <mergeCell ref="B3:B5"/>
    <mergeCell ref="C3:C5"/>
    <mergeCell ref="D3:D5"/>
    <mergeCell ref="E3:E5"/>
  </mergeCells>
  <pageMargins left="0.39370078740157483" right="0.39370078740157483" top="0.98425196850393704" bottom="0.98425196850393704" header="0.51181102362204722" footer="0.51181102362204722"/>
  <pageSetup paperSize="9" scale="70" fitToHeight="0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showGridLines="0" workbookViewId="0">
      <pane xSplit="1" ySplit="5" topLeftCell="B6" activePane="bottomRight" state="frozen"/>
      <selection pane="topRight" activeCell="B1" sqref="B1"/>
      <selection pane="bottomLeft" activeCell="A9" sqref="A9"/>
      <selection pane="bottomRight" activeCell="B3" sqref="B3:E18"/>
    </sheetView>
  </sheetViews>
  <sheetFormatPr defaultColWidth="9.140625" defaultRowHeight="12.75" x14ac:dyDescent="0.2"/>
  <cols>
    <col min="1" max="1" width="0.7109375" style="1" customWidth="1"/>
    <col min="2" max="2" width="46.85546875" style="1" customWidth="1"/>
    <col min="3" max="3" width="13.7109375" style="2" hidden="1" customWidth="1"/>
    <col min="4" max="4" width="12.140625" style="2" hidden="1" customWidth="1"/>
    <col min="5" max="5" width="12.42578125" style="2" customWidth="1"/>
    <col min="6" max="229" width="9.140625" style="1" customWidth="1"/>
    <col min="230" max="16384" width="9.140625" style="1"/>
  </cols>
  <sheetData>
    <row r="1" spans="1:5" ht="30.75" customHeight="1" x14ac:dyDescent="0.2">
      <c r="C1" s="119"/>
      <c r="D1" s="119"/>
      <c r="E1" s="119"/>
    </row>
    <row r="2" spans="1:5" s="6" customFormat="1" ht="12.75" customHeight="1" thickBot="1" x14ac:dyDescent="0.3">
      <c r="A2" s="3"/>
      <c r="B2" s="4"/>
      <c r="C2" s="5"/>
      <c r="D2" s="5"/>
      <c r="E2" s="5"/>
    </row>
    <row r="3" spans="1:5" ht="37.5" customHeight="1" x14ac:dyDescent="0.2">
      <c r="A3" s="7"/>
      <c r="B3" s="20" t="s">
        <v>76</v>
      </c>
      <c r="C3" s="17" t="s">
        <v>74</v>
      </c>
      <c r="D3" s="17" t="s">
        <v>75</v>
      </c>
      <c r="E3" s="23" t="s">
        <v>73</v>
      </c>
    </row>
    <row r="4" spans="1:5" ht="11.25" customHeight="1" x14ac:dyDescent="0.2">
      <c r="A4" s="7"/>
      <c r="B4" s="21"/>
      <c r="C4" s="18"/>
      <c r="D4" s="18"/>
      <c r="E4" s="24"/>
    </row>
    <row r="5" spans="1:5" ht="63.75" customHeight="1" thickBot="1" x14ac:dyDescent="0.25">
      <c r="A5" s="7"/>
      <c r="B5" s="22"/>
      <c r="C5" s="19"/>
      <c r="D5" s="18"/>
      <c r="E5" s="25"/>
    </row>
    <row r="6" spans="1:5" s="8" customFormat="1" ht="21" customHeight="1" x14ac:dyDescent="0.2">
      <c r="A6" s="11"/>
      <c r="B6" s="15" t="s">
        <v>24</v>
      </c>
      <c r="C6" s="13">
        <v>472844.9</v>
      </c>
      <c r="D6" s="13">
        <v>267052.90000000002</v>
      </c>
      <c r="E6" s="26">
        <f>SUM(D6/D18)*100</f>
        <v>12.399400192203707</v>
      </c>
    </row>
    <row r="7" spans="1:5" s="8" customFormat="1" ht="30.75" customHeight="1" x14ac:dyDescent="0.2">
      <c r="A7" s="11"/>
      <c r="B7" s="14" t="s">
        <v>33</v>
      </c>
      <c r="C7" s="9">
        <v>43462.7</v>
      </c>
      <c r="D7" s="9">
        <v>21720.799999999999</v>
      </c>
      <c r="E7" s="27">
        <f>SUM(D7/D18)*100</f>
        <v>1.0085076465929343</v>
      </c>
    </row>
    <row r="8" spans="1:5" s="8" customFormat="1" ht="21" customHeight="1" x14ac:dyDescent="0.2">
      <c r="A8" s="11"/>
      <c r="B8" s="14" t="s">
        <v>36</v>
      </c>
      <c r="C8" s="9">
        <v>344567.3</v>
      </c>
      <c r="D8" s="9">
        <v>149373</v>
      </c>
      <c r="E8" s="27">
        <f>SUM(D8/D18)*100</f>
        <v>6.9354633666589809</v>
      </c>
    </row>
    <row r="9" spans="1:5" s="8" customFormat="1" ht="21" customHeight="1" x14ac:dyDescent="0.2">
      <c r="A9" s="11"/>
      <c r="B9" s="14" t="s">
        <v>43</v>
      </c>
      <c r="C9" s="9">
        <v>644529</v>
      </c>
      <c r="D9" s="9">
        <v>58164.3</v>
      </c>
      <c r="E9" s="27">
        <f>SUM(D9/D18)*100</f>
        <v>2.7005976441349038</v>
      </c>
    </row>
    <row r="10" spans="1:5" s="8" customFormat="1" ht="21" customHeight="1" x14ac:dyDescent="0.2">
      <c r="A10" s="11"/>
      <c r="B10" s="14" t="s">
        <v>48</v>
      </c>
      <c r="C10" s="9">
        <v>16110.8</v>
      </c>
      <c r="D10" s="9">
        <v>0</v>
      </c>
      <c r="E10" s="27">
        <f>SUM(D10/D18)*100</f>
        <v>0</v>
      </c>
    </row>
    <row r="11" spans="1:5" s="8" customFormat="1" ht="21" customHeight="1" x14ac:dyDescent="0.2">
      <c r="A11" s="11"/>
      <c r="B11" s="14" t="s">
        <v>50</v>
      </c>
      <c r="C11" s="9">
        <v>2633738.1</v>
      </c>
      <c r="D11" s="9">
        <v>1331245.2</v>
      </c>
      <c r="E11" s="27">
        <f>SUM(D11/D18)*100</f>
        <v>61.810382844560984</v>
      </c>
    </row>
    <row r="12" spans="1:5" s="8" customFormat="1" ht="21" customHeight="1" x14ac:dyDescent="0.2">
      <c r="A12" s="11"/>
      <c r="B12" s="14" t="s">
        <v>56</v>
      </c>
      <c r="C12" s="9">
        <v>259074.9</v>
      </c>
      <c r="D12" s="9">
        <v>119786.5</v>
      </c>
      <c r="E12" s="27">
        <f>SUM(D12/D18)*100</f>
        <v>5.5617473209368224</v>
      </c>
    </row>
    <row r="13" spans="1:5" s="8" customFormat="1" ht="21" customHeight="1" x14ac:dyDescent="0.2">
      <c r="A13" s="11"/>
      <c r="B13" s="14" t="s">
        <v>59</v>
      </c>
      <c r="C13" s="9">
        <v>888.4</v>
      </c>
      <c r="D13" s="9">
        <v>0</v>
      </c>
      <c r="E13" s="27">
        <f>SUM(D13/D18)*100</f>
        <v>0</v>
      </c>
    </row>
    <row r="14" spans="1:5" s="8" customFormat="1" ht="28.5" customHeight="1" x14ac:dyDescent="0.2">
      <c r="A14" s="11"/>
      <c r="B14" s="14" t="s">
        <v>62</v>
      </c>
      <c r="C14" s="9">
        <v>713232.5</v>
      </c>
      <c r="D14" s="9">
        <v>124031.3</v>
      </c>
      <c r="E14" s="27">
        <f>SUM(D14/D18)*100</f>
        <v>5.7588355155824011</v>
      </c>
    </row>
    <row r="15" spans="1:5" s="8" customFormat="1" ht="35.25" customHeight="1" x14ac:dyDescent="0.2">
      <c r="A15" s="11"/>
      <c r="B15" s="14" t="s">
        <v>66</v>
      </c>
      <c r="C15" s="9">
        <v>209928.1</v>
      </c>
      <c r="D15" s="9">
        <v>72804.399999999994</v>
      </c>
      <c r="E15" s="27">
        <f>SUM(D15/D18)*100</f>
        <v>3.3803448356234869</v>
      </c>
    </row>
    <row r="16" spans="1:5" s="8" customFormat="1" ht="27" customHeight="1" x14ac:dyDescent="0.2">
      <c r="A16" s="11"/>
      <c r="B16" s="14" t="s">
        <v>68</v>
      </c>
      <c r="C16" s="9">
        <v>18054.099999999999</v>
      </c>
      <c r="D16" s="9">
        <v>7769.7</v>
      </c>
      <c r="E16" s="27">
        <f>SUM(D16)/D18*100</f>
        <v>0.3607510709427425</v>
      </c>
    </row>
    <row r="17" spans="1:5" s="8" customFormat="1" ht="37.5" customHeight="1" thickBot="1" x14ac:dyDescent="0.25">
      <c r="A17" s="11"/>
      <c r="B17" s="14" t="s">
        <v>71</v>
      </c>
      <c r="C17" s="9">
        <v>4177</v>
      </c>
      <c r="D17" s="9">
        <v>1808.5</v>
      </c>
      <c r="E17" s="27">
        <f>SUM(D17)/D18*100</f>
        <v>8.3969562763034591E-2</v>
      </c>
    </row>
    <row r="18" spans="1:5" s="8" customFormat="1" ht="19.5" customHeight="1" thickBot="1" x14ac:dyDescent="0.25">
      <c r="A18" s="12"/>
      <c r="B18" s="16" t="s">
        <v>22</v>
      </c>
      <c r="C18" s="10">
        <f>C6+C7+C8+C9+C10+C11+C13+C12+C14+C15+C16+C17</f>
        <v>5360607.7999999989</v>
      </c>
      <c r="D18" s="10">
        <f>D6+D7+D8+D9+D10+D11+D13+D12+D14+D15+D16+D17</f>
        <v>2153756.6</v>
      </c>
      <c r="E18" s="28">
        <f>SUM(E6:E17)</f>
        <v>100</v>
      </c>
    </row>
  </sheetData>
  <mergeCells count="1">
    <mergeCell ref="C1:E1"/>
  </mergeCells>
  <pageMargins left="0.39370078740157483" right="0.39370078740157483" top="0.98425196850393704" bottom="0.98425196850393704" header="0.51181102362204722" footer="0.51181102362204722"/>
  <pageSetup paperSize="9" scale="70" fitToHeight="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 Рз Пр</vt:lpstr>
      <vt:lpstr>для слайда</vt:lpstr>
      <vt:lpstr>для слайда-</vt:lpstr>
      <vt:lpstr>'для слайда'!Заголовки_для_печати</vt:lpstr>
      <vt:lpstr>'для слайда-'!Заголовки_для_печати</vt:lpstr>
      <vt:lpstr>'прил Рз Пр'!Заголовки_для_печати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Мишутина Татьяна Михайловна</dc:creator>
  <cp:lastModifiedBy>Нежинская Инна Евгеньевна</cp:lastModifiedBy>
  <cp:lastPrinted>2020-04-07T04:52:34Z</cp:lastPrinted>
  <dcterms:created xsi:type="dcterms:W3CDTF">2018-04-12T09:42:04Z</dcterms:created>
  <dcterms:modified xsi:type="dcterms:W3CDTF">2024-04-18T07:03:44Z</dcterms:modified>
</cp:coreProperties>
</file>