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 " sheetId="2" r:id="rId1"/>
    <sheet name="лист 1" sheetId="1" state="hidden" r:id="rId2"/>
  </sheets>
  <calcPr calcId="162913"/>
</workbook>
</file>

<file path=xl/calcChain.xml><?xml version="1.0" encoding="utf-8"?>
<calcChain xmlns="http://schemas.openxmlformats.org/spreadsheetml/2006/main">
  <c r="C53" i="2" l="1"/>
  <c r="C19" i="2"/>
  <c r="E19" i="1"/>
  <c r="E62" i="2" l="1"/>
  <c r="G62" i="2" s="1"/>
  <c r="I62" i="2" s="1"/>
  <c r="K62" i="2" s="1"/>
  <c r="M62" i="2" s="1"/>
  <c r="O62" i="2" s="1"/>
  <c r="S61" i="2"/>
  <c r="R61" i="2"/>
  <c r="Q61" i="2"/>
  <c r="P61" i="2"/>
  <c r="N61" i="2"/>
  <c r="L61" i="2"/>
  <c r="J61" i="2"/>
  <c r="H61" i="2"/>
  <c r="F61" i="2"/>
  <c r="D61" i="2"/>
  <c r="C61" i="2"/>
  <c r="E60" i="2"/>
  <c r="G60" i="2" s="1"/>
  <c r="I60" i="2" s="1"/>
  <c r="K60" i="2" s="1"/>
  <c r="M60" i="2" s="1"/>
  <c r="O60" i="2" s="1"/>
  <c r="S59" i="2"/>
  <c r="R59" i="2"/>
  <c r="Q59" i="2"/>
  <c r="P59" i="2"/>
  <c r="P58" i="2" s="1"/>
  <c r="N59" i="2"/>
  <c r="L59" i="2"/>
  <c r="L58" i="2" s="1"/>
  <c r="J59" i="2"/>
  <c r="H59" i="2"/>
  <c r="H58" i="2" s="1"/>
  <c r="H54" i="2" s="1"/>
  <c r="F59" i="2"/>
  <c r="D59" i="2"/>
  <c r="C59" i="2"/>
  <c r="E59" i="2" s="1"/>
  <c r="G59" i="2" s="1"/>
  <c r="I59" i="2" s="1"/>
  <c r="K59" i="2" s="1"/>
  <c r="M59" i="2" s="1"/>
  <c r="O59" i="2" s="1"/>
  <c r="S58" i="2"/>
  <c r="R58" i="2"/>
  <c r="C58" i="2"/>
  <c r="S57" i="2"/>
  <c r="S56" i="2" s="1"/>
  <c r="S55" i="2" s="1"/>
  <c r="S54" i="2" s="1"/>
  <c r="R57" i="2"/>
  <c r="E57" i="2"/>
  <c r="G57" i="2" s="1"/>
  <c r="I57" i="2" s="1"/>
  <c r="K57" i="2" s="1"/>
  <c r="M57" i="2" s="1"/>
  <c r="O57" i="2" s="1"/>
  <c r="C57" i="2"/>
  <c r="R56" i="2"/>
  <c r="Q56" i="2"/>
  <c r="Q55" i="2" s="1"/>
  <c r="P56" i="2"/>
  <c r="P55" i="2" s="1"/>
  <c r="P54" i="2" s="1"/>
  <c r="N56" i="2"/>
  <c r="L56" i="2"/>
  <c r="J56" i="2"/>
  <c r="H56" i="2"/>
  <c r="H55" i="2" s="1"/>
  <c r="F56" i="2"/>
  <c r="D56" i="2"/>
  <c r="D55" i="2" s="1"/>
  <c r="C56" i="2"/>
  <c r="C55" i="2" s="1"/>
  <c r="R55" i="2"/>
  <c r="N55" i="2"/>
  <c r="L55" i="2"/>
  <c r="J55" i="2"/>
  <c r="F55" i="2"/>
  <c r="R54" i="2"/>
  <c r="L54" i="2"/>
  <c r="S53" i="2"/>
  <c r="S52" i="2" s="1"/>
  <c r="S51" i="2" s="1"/>
  <c r="S47" i="2" s="1"/>
  <c r="R53" i="2"/>
  <c r="R52" i="2" s="1"/>
  <c r="R51" i="2" s="1"/>
  <c r="E53" i="2"/>
  <c r="G53" i="2" s="1"/>
  <c r="I53" i="2" s="1"/>
  <c r="K53" i="2" s="1"/>
  <c r="M53" i="2" s="1"/>
  <c r="O53" i="2" s="1"/>
  <c r="Q52" i="2"/>
  <c r="Q51" i="2" s="1"/>
  <c r="P52" i="2"/>
  <c r="P51" i="2" s="1"/>
  <c r="P47" i="2" s="1"/>
  <c r="N52" i="2"/>
  <c r="L52" i="2"/>
  <c r="J52" i="2"/>
  <c r="J51" i="2" s="1"/>
  <c r="H52" i="2"/>
  <c r="H51" i="2" s="1"/>
  <c r="F52" i="2"/>
  <c r="D52" i="2"/>
  <c r="D51" i="2" s="1"/>
  <c r="C52" i="2"/>
  <c r="N51" i="2"/>
  <c r="L51" i="2"/>
  <c r="F51" i="2"/>
  <c r="G50" i="2"/>
  <c r="I50" i="2" s="1"/>
  <c r="K50" i="2" s="1"/>
  <c r="M50" i="2" s="1"/>
  <c r="O50" i="2" s="1"/>
  <c r="E50" i="2"/>
  <c r="S49" i="2"/>
  <c r="R49" i="2"/>
  <c r="R48" i="2" s="1"/>
  <c r="Q49" i="2"/>
  <c r="Q48" i="2" s="1"/>
  <c r="P49" i="2"/>
  <c r="N49" i="2"/>
  <c r="L49" i="2"/>
  <c r="L48" i="2" s="1"/>
  <c r="J49" i="2"/>
  <c r="J48" i="2" s="1"/>
  <c r="H49" i="2"/>
  <c r="F49" i="2"/>
  <c r="D49" i="2"/>
  <c r="D48" i="2" s="1"/>
  <c r="D47" i="2" s="1"/>
  <c r="C49" i="2"/>
  <c r="E49" i="2" s="1"/>
  <c r="S48" i="2"/>
  <c r="P48" i="2"/>
  <c r="N48" i="2"/>
  <c r="H48" i="2"/>
  <c r="M45" i="2"/>
  <c r="O45" i="2" s="1"/>
  <c r="E45" i="2"/>
  <c r="G45" i="2" s="1"/>
  <c r="I45" i="2" s="1"/>
  <c r="K45" i="2" s="1"/>
  <c r="E44" i="2"/>
  <c r="G44" i="2" s="1"/>
  <c r="I44" i="2" s="1"/>
  <c r="K44" i="2" s="1"/>
  <c r="M44" i="2" s="1"/>
  <c r="O44" i="2" s="1"/>
  <c r="K43" i="2"/>
  <c r="M43" i="2" s="1"/>
  <c r="O43" i="2" s="1"/>
  <c r="E43" i="2"/>
  <c r="G43" i="2" s="1"/>
  <c r="I43" i="2" s="1"/>
  <c r="E42" i="2"/>
  <c r="G42" i="2" s="1"/>
  <c r="I42" i="2" s="1"/>
  <c r="K42" i="2" s="1"/>
  <c r="M42" i="2" s="1"/>
  <c r="O42" i="2" s="1"/>
  <c r="S41" i="2"/>
  <c r="S40" i="2" s="1"/>
  <c r="R41" i="2"/>
  <c r="R40" i="2" s="1"/>
  <c r="Q41" i="2"/>
  <c r="P41" i="2"/>
  <c r="I41" i="2"/>
  <c r="K41" i="2" s="1"/>
  <c r="M41" i="2" s="1"/>
  <c r="O41" i="2" s="1"/>
  <c r="E41" i="2"/>
  <c r="G41" i="2" s="1"/>
  <c r="C41" i="2"/>
  <c r="Q40" i="2"/>
  <c r="P40" i="2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S38" i="2"/>
  <c r="R38" i="2"/>
  <c r="Q38" i="2"/>
  <c r="P38" i="2"/>
  <c r="C38" i="2"/>
  <c r="C35" i="2" s="1"/>
  <c r="G37" i="2"/>
  <c r="I37" i="2" s="1"/>
  <c r="K37" i="2" s="1"/>
  <c r="M37" i="2" s="1"/>
  <c r="O37" i="2" s="1"/>
  <c r="E37" i="2"/>
  <c r="S36" i="2"/>
  <c r="R36" i="2"/>
  <c r="R35" i="2" s="1"/>
  <c r="R34" i="2" s="1"/>
  <c r="Q36" i="2"/>
  <c r="P36" i="2"/>
  <c r="E36" i="2"/>
  <c r="G36" i="2" s="1"/>
  <c r="I36" i="2" s="1"/>
  <c r="K36" i="2" s="1"/>
  <c r="M36" i="2" s="1"/>
  <c r="O36" i="2" s="1"/>
  <c r="C36" i="2"/>
  <c r="Q35" i="2"/>
  <c r="P35" i="2"/>
  <c r="P34" i="2"/>
  <c r="E33" i="2"/>
  <c r="G33" i="2" s="1"/>
  <c r="I33" i="2" s="1"/>
  <c r="K33" i="2" s="1"/>
  <c r="M33" i="2" s="1"/>
  <c r="O33" i="2" s="1"/>
  <c r="S32" i="2"/>
  <c r="R32" i="2"/>
  <c r="R31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S31" i="2"/>
  <c r="C30" i="2"/>
  <c r="S29" i="2"/>
  <c r="S28" i="2" s="1"/>
  <c r="R29" i="2"/>
  <c r="R28" i="2" s="1"/>
  <c r="Q29" i="2"/>
  <c r="P29" i="2"/>
  <c r="N29" i="2"/>
  <c r="N28" i="2" s="1"/>
  <c r="N27" i="2" s="1"/>
  <c r="L29" i="2"/>
  <c r="J29" i="2"/>
  <c r="H29" i="2"/>
  <c r="H28" i="2" s="1"/>
  <c r="H27" i="2" s="1"/>
  <c r="F29" i="2"/>
  <c r="F28" i="2" s="1"/>
  <c r="F27" i="2" s="1"/>
  <c r="D29" i="2"/>
  <c r="Q28" i="2"/>
  <c r="P28" i="2"/>
  <c r="P27" i="2" s="1"/>
  <c r="L28" i="2"/>
  <c r="J28" i="2"/>
  <c r="J27" i="2" s="1"/>
  <c r="D28" i="2"/>
  <c r="D27" i="2" s="1"/>
  <c r="L27" i="2"/>
  <c r="E26" i="2"/>
  <c r="G26" i="2" s="1"/>
  <c r="I26" i="2" s="1"/>
  <c r="K26" i="2" s="1"/>
  <c r="M26" i="2" s="1"/>
  <c r="O26" i="2" s="1"/>
  <c r="S25" i="2"/>
  <c r="R25" i="2"/>
  <c r="Q25" i="2"/>
  <c r="P25" i="2"/>
  <c r="N25" i="2"/>
  <c r="L25" i="2"/>
  <c r="J25" i="2"/>
  <c r="J22" i="2" s="1"/>
  <c r="H25" i="2"/>
  <c r="F25" i="2"/>
  <c r="D25" i="2"/>
  <c r="D22" i="2" s="1"/>
  <c r="E22" i="2" s="1"/>
  <c r="C25" i="2"/>
  <c r="C22" i="2" s="1"/>
  <c r="E24" i="2"/>
  <c r="G24" i="2" s="1"/>
  <c r="I24" i="2" s="1"/>
  <c r="K24" i="2" s="1"/>
  <c r="M24" i="2" s="1"/>
  <c r="O24" i="2" s="1"/>
  <c r="S23" i="2"/>
  <c r="R23" i="2"/>
  <c r="Q23" i="2"/>
  <c r="P23" i="2"/>
  <c r="N23" i="2"/>
  <c r="L23" i="2"/>
  <c r="L22" i="2" s="1"/>
  <c r="J23" i="2"/>
  <c r="H23" i="2"/>
  <c r="F23" i="2"/>
  <c r="E23" i="2"/>
  <c r="G23" i="2" s="1"/>
  <c r="I23" i="2" s="1"/>
  <c r="K23" i="2" s="1"/>
  <c r="M23" i="2" s="1"/>
  <c r="O23" i="2" s="1"/>
  <c r="D23" i="2"/>
  <c r="C23" i="2"/>
  <c r="Q22" i="2"/>
  <c r="E21" i="2"/>
  <c r="G21" i="2" s="1"/>
  <c r="I21" i="2" s="1"/>
  <c r="K21" i="2" s="1"/>
  <c r="M21" i="2" s="1"/>
  <c r="O21" i="2" s="1"/>
  <c r="S20" i="2"/>
  <c r="R20" i="2"/>
  <c r="Q20" i="2"/>
  <c r="P20" i="2"/>
  <c r="P17" i="2" s="1"/>
  <c r="N20" i="2"/>
  <c r="L20" i="2"/>
  <c r="L17" i="2" s="1"/>
  <c r="J20" i="2"/>
  <c r="H20" i="2"/>
  <c r="H17" i="2" s="1"/>
  <c r="F20" i="2"/>
  <c r="F17" i="2" s="1"/>
  <c r="D20" i="2"/>
  <c r="D17" i="2" s="1"/>
  <c r="C20" i="2"/>
  <c r="R19" i="2"/>
  <c r="R18" i="2" s="1"/>
  <c r="S18" i="2"/>
  <c r="Q18" i="2"/>
  <c r="P18" i="2"/>
  <c r="N18" i="2"/>
  <c r="N17" i="2" s="1"/>
  <c r="L18" i="2"/>
  <c r="J18" i="2"/>
  <c r="J17" i="2" s="1"/>
  <c r="J11" i="2" s="1"/>
  <c r="H18" i="2"/>
  <c r="F18" i="2"/>
  <c r="D18" i="2"/>
  <c r="Q17" i="2"/>
  <c r="E16" i="2"/>
  <c r="G16" i="2" s="1"/>
  <c r="I16" i="2" s="1"/>
  <c r="K16" i="2" s="1"/>
  <c r="M16" i="2" s="1"/>
  <c r="O16" i="2" s="1"/>
  <c r="S15" i="2"/>
  <c r="R15" i="2"/>
  <c r="Q15" i="2"/>
  <c r="P15" i="2"/>
  <c r="C15" i="2"/>
  <c r="E15" i="2" s="1"/>
  <c r="G15" i="2" s="1"/>
  <c r="I15" i="2" s="1"/>
  <c r="K15" i="2" s="1"/>
  <c r="M15" i="2" s="1"/>
  <c r="O15" i="2" s="1"/>
  <c r="S14" i="2"/>
  <c r="S12" i="2" s="1"/>
  <c r="R14" i="2"/>
  <c r="R12" i="2" s="1"/>
  <c r="Q14" i="2"/>
  <c r="P14" i="2"/>
  <c r="N14" i="2"/>
  <c r="L14" i="2"/>
  <c r="L12" i="2" s="1"/>
  <c r="J14" i="2"/>
  <c r="H14" i="2"/>
  <c r="F14" i="2"/>
  <c r="G14" i="2" s="1"/>
  <c r="I14" i="2" s="1"/>
  <c r="K14" i="2" s="1"/>
  <c r="D14" i="2"/>
  <c r="C14" i="2"/>
  <c r="E14" i="2" s="1"/>
  <c r="E12" i="2" s="1"/>
  <c r="E13" i="2"/>
  <c r="G13" i="2" s="1"/>
  <c r="I13" i="2" s="1"/>
  <c r="K13" i="2" s="1"/>
  <c r="M13" i="2" s="1"/>
  <c r="O13" i="2" s="1"/>
  <c r="Q12" i="2"/>
  <c r="P12" i="2"/>
  <c r="N12" i="2"/>
  <c r="J12" i="2"/>
  <c r="H12" i="2"/>
  <c r="F12" i="2"/>
  <c r="D12" i="2"/>
  <c r="C12" i="2"/>
  <c r="N11" i="2" l="1"/>
  <c r="J47" i="2"/>
  <c r="Q47" i="2"/>
  <c r="D11" i="2"/>
  <c r="R47" i="2"/>
  <c r="R46" i="2" s="1"/>
  <c r="L11" i="2"/>
  <c r="C54" i="2"/>
  <c r="E54" i="2" s="1"/>
  <c r="G54" i="2" s="1"/>
  <c r="I54" i="2" s="1"/>
  <c r="K54" i="2" s="1"/>
  <c r="M54" i="2" s="1"/>
  <c r="O54" i="2" s="1"/>
  <c r="Q58" i="2"/>
  <c r="Q54" i="2" s="1"/>
  <c r="Q11" i="2"/>
  <c r="F22" i="2"/>
  <c r="F11" i="2" s="1"/>
  <c r="N22" i="2"/>
  <c r="S22" i="2"/>
  <c r="N47" i="2"/>
  <c r="N46" i="2" s="1"/>
  <c r="S46" i="2"/>
  <c r="F58" i="2"/>
  <c r="F54" i="2" s="1"/>
  <c r="N58" i="2"/>
  <c r="N54" i="2" s="1"/>
  <c r="H47" i="2"/>
  <c r="H46" i="2" s="1"/>
  <c r="S17" i="2"/>
  <c r="S11" i="2" s="1"/>
  <c r="S63" i="2" s="1"/>
  <c r="J58" i="2"/>
  <c r="J54" i="2" s="1"/>
  <c r="R17" i="2"/>
  <c r="H22" i="2"/>
  <c r="H11" i="2" s="1"/>
  <c r="H63" i="2" s="1"/>
  <c r="P22" i="2"/>
  <c r="P11" i="2" s="1"/>
  <c r="E25" i="2"/>
  <c r="R22" i="2"/>
  <c r="C31" i="2"/>
  <c r="E31" i="2" s="1"/>
  <c r="G31" i="2" s="1"/>
  <c r="I31" i="2" s="1"/>
  <c r="K31" i="2" s="1"/>
  <c r="M31" i="2" s="1"/>
  <c r="O31" i="2" s="1"/>
  <c r="Q34" i="2"/>
  <c r="Q27" i="2" s="1"/>
  <c r="C48" i="2"/>
  <c r="E48" i="2" s="1"/>
  <c r="G49" i="2"/>
  <c r="I49" i="2" s="1"/>
  <c r="K49" i="2" s="1"/>
  <c r="M49" i="2" s="1"/>
  <c r="O49" i="2" s="1"/>
  <c r="D58" i="2"/>
  <c r="D54" i="2" s="1"/>
  <c r="D46" i="2" s="1"/>
  <c r="D63" i="2" s="1"/>
  <c r="R27" i="2"/>
  <c r="M14" i="2"/>
  <c r="K12" i="2"/>
  <c r="L63" i="2"/>
  <c r="P46" i="2"/>
  <c r="E52" i="2"/>
  <c r="G52" i="2" s="1"/>
  <c r="I52" i="2" s="1"/>
  <c r="K52" i="2" s="1"/>
  <c r="M52" i="2" s="1"/>
  <c r="O52" i="2" s="1"/>
  <c r="C51" i="2"/>
  <c r="I12" i="2"/>
  <c r="E20" i="2"/>
  <c r="G20" i="2" s="1"/>
  <c r="I20" i="2" s="1"/>
  <c r="K20" i="2" s="1"/>
  <c r="M20" i="2" s="1"/>
  <c r="O20" i="2" s="1"/>
  <c r="E61" i="2"/>
  <c r="G61" i="2" s="1"/>
  <c r="I61" i="2" s="1"/>
  <c r="K61" i="2" s="1"/>
  <c r="M61" i="2" s="1"/>
  <c r="O61" i="2" s="1"/>
  <c r="E30" i="2"/>
  <c r="C29" i="2"/>
  <c r="C28" i="2" s="1"/>
  <c r="C34" i="2"/>
  <c r="E34" i="2" s="1"/>
  <c r="G34" i="2" s="1"/>
  <c r="I34" i="2" s="1"/>
  <c r="K34" i="2" s="1"/>
  <c r="M34" i="2" s="1"/>
  <c r="O34" i="2" s="1"/>
  <c r="E35" i="2"/>
  <c r="G35" i="2" s="1"/>
  <c r="I35" i="2" s="1"/>
  <c r="K35" i="2" s="1"/>
  <c r="M35" i="2" s="1"/>
  <c r="O35" i="2" s="1"/>
  <c r="L47" i="2"/>
  <c r="L46" i="2" s="1"/>
  <c r="G12" i="2"/>
  <c r="E19" i="2"/>
  <c r="G19" i="2" s="1"/>
  <c r="I19" i="2" s="1"/>
  <c r="K19" i="2" s="1"/>
  <c r="M19" i="2" s="1"/>
  <c r="O19" i="2" s="1"/>
  <c r="C18" i="2"/>
  <c r="G25" i="2"/>
  <c r="I25" i="2" s="1"/>
  <c r="K25" i="2" s="1"/>
  <c r="M25" i="2" s="1"/>
  <c r="O25" i="2" s="1"/>
  <c r="E38" i="2"/>
  <c r="G38" i="2" s="1"/>
  <c r="I38" i="2" s="1"/>
  <c r="K38" i="2" s="1"/>
  <c r="M38" i="2" s="1"/>
  <c r="O38" i="2" s="1"/>
  <c r="F48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S35" i="2"/>
  <c r="S34" i="2" s="1"/>
  <c r="S27" i="2" s="1"/>
  <c r="E58" i="2"/>
  <c r="G58" i="2" s="1"/>
  <c r="I58" i="2" s="1"/>
  <c r="K58" i="2" s="1"/>
  <c r="M58" i="2" s="1"/>
  <c r="O58" i="2" s="1"/>
  <c r="D19" i="1"/>
  <c r="E53" i="1"/>
  <c r="D53" i="1" s="1"/>
  <c r="D12" i="1"/>
  <c r="D13" i="1"/>
  <c r="D14" i="1"/>
  <c r="D15" i="1"/>
  <c r="D16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8" i="1"/>
  <c r="D49" i="1"/>
  <c r="D50" i="1"/>
  <c r="D54" i="1"/>
  <c r="D55" i="1"/>
  <c r="D56" i="1"/>
  <c r="D57" i="1"/>
  <c r="D58" i="1"/>
  <c r="D59" i="1"/>
  <c r="D60" i="1"/>
  <c r="D61" i="1"/>
  <c r="D62" i="1"/>
  <c r="E57" i="1"/>
  <c r="E56" i="1"/>
  <c r="E55" i="1" s="1"/>
  <c r="E54" i="1" s="1"/>
  <c r="E58" i="1"/>
  <c r="E59" i="1"/>
  <c r="E61" i="1"/>
  <c r="E49" i="1"/>
  <c r="E48" i="1" s="1"/>
  <c r="E41" i="1"/>
  <c r="E40" i="1" s="1"/>
  <c r="E38" i="1"/>
  <c r="E35" i="1" s="1"/>
  <c r="E36" i="1"/>
  <c r="E32" i="1"/>
  <c r="E31" i="1" s="1"/>
  <c r="E30" i="1"/>
  <c r="E29" i="1" s="1"/>
  <c r="E28" i="1" s="1"/>
  <c r="E25" i="1"/>
  <c r="E23" i="1"/>
  <c r="E22" i="1"/>
  <c r="E20" i="1"/>
  <c r="E15" i="1"/>
  <c r="E14" i="1"/>
  <c r="E12" i="1" s="1"/>
  <c r="C61" i="1"/>
  <c r="C59" i="1"/>
  <c r="C58" i="1" s="1"/>
  <c r="C57" i="1"/>
  <c r="C56" i="1"/>
  <c r="C55" i="1"/>
  <c r="C53" i="1"/>
  <c r="C52" i="1"/>
  <c r="C51" i="1"/>
  <c r="C47" i="1" s="1"/>
  <c r="C49" i="1"/>
  <c r="C48" i="1"/>
  <c r="C41" i="1"/>
  <c r="C40" i="1"/>
  <c r="C38" i="1"/>
  <c r="C36" i="1"/>
  <c r="C35" i="1" s="1"/>
  <c r="C34" i="1" s="1"/>
  <c r="C32" i="1"/>
  <c r="C31" i="1"/>
  <c r="C29" i="1"/>
  <c r="C28" i="1"/>
  <c r="C25" i="1"/>
  <c r="C22" i="1" s="1"/>
  <c r="C23" i="1"/>
  <c r="C20" i="1"/>
  <c r="C18" i="1"/>
  <c r="C17" i="1" s="1"/>
  <c r="C15" i="1"/>
  <c r="C14" i="1"/>
  <c r="C12" i="1"/>
  <c r="G22" i="2" l="1"/>
  <c r="I22" i="2" s="1"/>
  <c r="K22" i="2" s="1"/>
  <c r="M22" i="2" s="1"/>
  <c r="O22" i="2" s="1"/>
  <c r="P63" i="2"/>
  <c r="J46" i="2"/>
  <c r="J63" i="2" s="1"/>
  <c r="R11" i="2"/>
  <c r="R63" i="2" s="1"/>
  <c r="Q46" i="2"/>
  <c r="Q63" i="2" s="1"/>
  <c r="N63" i="2"/>
  <c r="C27" i="2"/>
  <c r="E29" i="2"/>
  <c r="E28" i="2" s="1"/>
  <c r="E27" i="2" s="1"/>
  <c r="G30" i="2"/>
  <c r="E51" i="2"/>
  <c r="G51" i="2" s="1"/>
  <c r="I51" i="2" s="1"/>
  <c r="K51" i="2" s="1"/>
  <c r="M51" i="2" s="1"/>
  <c r="O51" i="2" s="1"/>
  <c r="C47" i="2"/>
  <c r="O14" i="2"/>
  <c r="O12" i="2" s="1"/>
  <c r="M12" i="2"/>
  <c r="F47" i="2"/>
  <c r="F46" i="2" s="1"/>
  <c r="F63" i="2" s="1"/>
  <c r="G48" i="2"/>
  <c r="I48" i="2" s="1"/>
  <c r="K48" i="2" s="1"/>
  <c r="M48" i="2" s="1"/>
  <c r="O48" i="2" s="1"/>
  <c r="C17" i="2"/>
  <c r="C11" i="2" s="1"/>
  <c r="E18" i="2"/>
  <c r="E18" i="1"/>
  <c r="D18" i="1" s="1"/>
  <c r="E34" i="1"/>
  <c r="E27" i="1" s="1"/>
  <c r="C11" i="1"/>
  <c r="C54" i="1"/>
  <c r="C46" i="1" s="1"/>
  <c r="C27" i="1"/>
  <c r="G18" i="2" l="1"/>
  <c r="E17" i="2"/>
  <c r="E11" i="2" s="1"/>
  <c r="E47" i="2"/>
  <c r="G47" i="2" s="1"/>
  <c r="I47" i="2" s="1"/>
  <c r="K47" i="2" s="1"/>
  <c r="M47" i="2" s="1"/>
  <c r="O47" i="2" s="1"/>
  <c r="C46" i="2"/>
  <c r="E46" i="2" s="1"/>
  <c r="G46" i="2" s="1"/>
  <c r="I46" i="2" s="1"/>
  <c r="K46" i="2" s="1"/>
  <c r="M46" i="2" s="1"/>
  <c r="O46" i="2" s="1"/>
  <c r="G29" i="2"/>
  <c r="G28" i="2" s="1"/>
  <c r="G27" i="2" s="1"/>
  <c r="I30" i="2"/>
  <c r="E17" i="1"/>
  <c r="D17" i="1" s="1"/>
  <c r="E52" i="1"/>
  <c r="C63" i="1"/>
  <c r="C63" i="2" l="1"/>
  <c r="E63" i="2" s="1"/>
  <c r="G63" i="2" s="1"/>
  <c r="I63" i="2" s="1"/>
  <c r="K63" i="2" s="1"/>
  <c r="M63" i="2" s="1"/>
  <c r="O63" i="2" s="1"/>
  <c r="G17" i="2"/>
  <c r="G11" i="2" s="1"/>
  <c r="I18" i="2"/>
  <c r="K30" i="2"/>
  <c r="I29" i="2"/>
  <c r="I28" i="2" s="1"/>
  <c r="I27" i="2" s="1"/>
  <c r="E11" i="1"/>
  <c r="D11" i="1" s="1"/>
  <c r="E51" i="1"/>
  <c r="D52" i="1"/>
  <c r="M30" i="2" l="1"/>
  <c r="K29" i="2"/>
  <c r="K28" i="2" s="1"/>
  <c r="K27" i="2" s="1"/>
  <c r="K18" i="2"/>
  <c r="I17" i="2"/>
  <c r="I11" i="2" s="1"/>
  <c r="E47" i="1"/>
  <c r="D51" i="1"/>
  <c r="K17" i="2" l="1"/>
  <c r="K11" i="2" s="1"/>
  <c r="M18" i="2"/>
  <c r="M29" i="2"/>
  <c r="M28" i="2" s="1"/>
  <c r="M27" i="2" s="1"/>
  <c r="O30" i="2"/>
  <c r="O29" i="2" s="1"/>
  <c r="O28" i="2" s="1"/>
  <c r="O27" i="2" s="1"/>
  <c r="E46" i="1"/>
  <c r="D47" i="1"/>
  <c r="O18" i="2" l="1"/>
  <c r="O17" i="2" s="1"/>
  <c r="O11" i="2" s="1"/>
  <c r="M17" i="2"/>
  <c r="M11" i="2" s="1"/>
  <c r="E63" i="1"/>
  <c r="D63" i="1" s="1"/>
  <c r="D46" i="1"/>
  <c r="F30" i="1" l="1"/>
  <c r="F29" i="1" s="1"/>
  <c r="F28" i="1" s="1"/>
  <c r="G29" i="1"/>
  <c r="G28" i="1" s="1"/>
  <c r="G27" i="1" s="1"/>
  <c r="I29" i="1"/>
  <c r="I28" i="1" s="1"/>
  <c r="I27" i="1" s="1"/>
  <c r="K29" i="1"/>
  <c r="K28" i="1" s="1"/>
  <c r="K27" i="1" s="1"/>
  <c r="M29" i="1"/>
  <c r="M28" i="1" s="1"/>
  <c r="M27" i="1" s="1"/>
  <c r="O29" i="1"/>
  <c r="O28" i="1" s="1"/>
  <c r="O27" i="1" s="1"/>
  <c r="Q29" i="1"/>
  <c r="S29" i="1"/>
  <c r="S28" i="1" s="1"/>
  <c r="T29" i="1"/>
  <c r="T28" i="1" s="1"/>
  <c r="Q28" i="1"/>
  <c r="Q27" i="1" s="1"/>
  <c r="F53" i="1" l="1"/>
  <c r="U53" i="1"/>
  <c r="U57" i="1"/>
  <c r="U58" i="1"/>
  <c r="U19" i="1"/>
  <c r="F19" i="1" l="1"/>
  <c r="F57" i="1" l="1"/>
  <c r="V53" i="1" l="1"/>
  <c r="V57" i="1"/>
  <c r="V61" i="1" l="1"/>
  <c r="U61" i="1"/>
  <c r="V59" i="1"/>
  <c r="U59" i="1"/>
  <c r="V58" i="1"/>
  <c r="V56" i="1"/>
  <c r="V55" i="1" s="1"/>
  <c r="V54" i="1" s="1"/>
  <c r="U56" i="1"/>
  <c r="U55" i="1" s="1"/>
  <c r="U54" i="1" s="1"/>
  <c r="V52" i="1"/>
  <c r="V51" i="1" s="1"/>
  <c r="U52" i="1"/>
  <c r="U51" i="1" s="1"/>
  <c r="V49" i="1"/>
  <c r="V48" i="1" s="1"/>
  <c r="U49" i="1"/>
  <c r="U48" i="1" s="1"/>
  <c r="V41" i="1"/>
  <c r="V40" i="1" s="1"/>
  <c r="U41" i="1"/>
  <c r="U40" i="1" s="1"/>
  <c r="V38" i="1"/>
  <c r="U38" i="1"/>
  <c r="V36" i="1"/>
  <c r="U36" i="1"/>
  <c r="U35" i="1" s="1"/>
  <c r="U34" i="1" s="1"/>
  <c r="V35" i="1"/>
  <c r="V32" i="1"/>
  <c r="V31" i="1" s="1"/>
  <c r="U32" i="1"/>
  <c r="U31" i="1" s="1"/>
  <c r="V29" i="1"/>
  <c r="V28" i="1" s="1"/>
  <c r="U29" i="1"/>
  <c r="U28" i="1" s="1"/>
  <c r="V25" i="1"/>
  <c r="U25" i="1"/>
  <c r="V23" i="1"/>
  <c r="V22" i="1" s="1"/>
  <c r="U23" i="1"/>
  <c r="V20" i="1"/>
  <c r="V18" i="1"/>
  <c r="U18" i="1"/>
  <c r="V15" i="1"/>
  <c r="U15" i="1"/>
  <c r="V14" i="1"/>
  <c r="V12" i="1" s="1"/>
  <c r="U14" i="1"/>
  <c r="U12" i="1"/>
  <c r="V47" i="1" l="1"/>
  <c r="U22" i="1"/>
  <c r="V17" i="1"/>
  <c r="V11" i="1" s="1"/>
  <c r="V46" i="1"/>
  <c r="V34" i="1"/>
  <c r="V27" i="1" s="1"/>
  <c r="U47" i="1"/>
  <c r="U46" i="1" s="1"/>
  <c r="U27" i="1"/>
  <c r="V63" i="1" l="1"/>
  <c r="H62" i="1"/>
  <c r="J62" i="1" s="1"/>
  <c r="L62" i="1" s="1"/>
  <c r="N62" i="1" s="1"/>
  <c r="P62" i="1" s="1"/>
  <c r="R62" i="1" s="1"/>
  <c r="T61" i="1"/>
  <c r="S61" i="1"/>
  <c r="Q61" i="1"/>
  <c r="O61" i="1"/>
  <c r="M61" i="1"/>
  <c r="K61" i="1"/>
  <c r="I61" i="1"/>
  <c r="G61" i="1"/>
  <c r="F61" i="1"/>
  <c r="H60" i="1"/>
  <c r="J60" i="1" s="1"/>
  <c r="L60" i="1" s="1"/>
  <c r="N60" i="1" s="1"/>
  <c r="P60" i="1" s="1"/>
  <c r="R60" i="1" s="1"/>
  <c r="T59" i="1"/>
  <c r="S59" i="1"/>
  <c r="Q59" i="1"/>
  <c r="O59" i="1"/>
  <c r="O58" i="1" s="1"/>
  <c r="O54" i="1" s="1"/>
  <c r="M59" i="1"/>
  <c r="K59" i="1"/>
  <c r="I59" i="1"/>
  <c r="G59" i="1"/>
  <c r="F59" i="1"/>
  <c r="F58" i="1" s="1"/>
  <c r="S58" i="1"/>
  <c r="H57" i="1"/>
  <c r="J57" i="1" s="1"/>
  <c r="L57" i="1" s="1"/>
  <c r="N57" i="1" s="1"/>
  <c r="P57" i="1" s="1"/>
  <c r="R57" i="1" s="1"/>
  <c r="T56" i="1"/>
  <c r="T55" i="1" s="1"/>
  <c r="S56" i="1"/>
  <c r="S55" i="1" s="1"/>
  <c r="S54" i="1" s="1"/>
  <c r="Q56" i="1"/>
  <c r="O56" i="1"/>
  <c r="O55" i="1" s="1"/>
  <c r="M56" i="1"/>
  <c r="M55" i="1" s="1"/>
  <c r="K56" i="1"/>
  <c r="K55" i="1" s="1"/>
  <c r="I56" i="1"/>
  <c r="G56" i="1"/>
  <c r="G55" i="1" s="1"/>
  <c r="F56" i="1"/>
  <c r="F55" i="1" s="1"/>
  <c r="Q55" i="1"/>
  <c r="I55" i="1"/>
  <c r="T52" i="1"/>
  <c r="T51" i="1" s="1"/>
  <c r="S52" i="1"/>
  <c r="Q52" i="1"/>
  <c r="Q51" i="1" s="1"/>
  <c r="O52" i="1"/>
  <c r="O51" i="1" s="1"/>
  <c r="M52" i="1"/>
  <c r="M51" i="1" s="1"/>
  <c r="K52" i="1"/>
  <c r="K51" i="1" s="1"/>
  <c r="I52" i="1"/>
  <c r="I51" i="1" s="1"/>
  <c r="G52" i="1"/>
  <c r="G51" i="1" s="1"/>
  <c r="S51" i="1"/>
  <c r="S47" i="1" s="1"/>
  <c r="H50" i="1"/>
  <c r="J50" i="1" s="1"/>
  <c r="L50" i="1" s="1"/>
  <c r="N50" i="1" s="1"/>
  <c r="P50" i="1" s="1"/>
  <c r="R50" i="1" s="1"/>
  <c r="T49" i="1"/>
  <c r="T48" i="1" s="1"/>
  <c r="S49" i="1"/>
  <c r="Q49" i="1"/>
  <c r="Q48" i="1" s="1"/>
  <c r="O49" i="1"/>
  <c r="O48" i="1" s="1"/>
  <c r="M49" i="1"/>
  <c r="M48" i="1" s="1"/>
  <c r="K49" i="1"/>
  <c r="I49" i="1"/>
  <c r="I48" i="1" s="1"/>
  <c r="I47" i="1" s="1"/>
  <c r="G49" i="1"/>
  <c r="G48" i="1" s="1"/>
  <c r="F49" i="1"/>
  <c r="S48" i="1"/>
  <c r="K48" i="1"/>
  <c r="H45" i="1"/>
  <c r="J45" i="1" s="1"/>
  <c r="L45" i="1" s="1"/>
  <c r="N45" i="1" s="1"/>
  <c r="P45" i="1" s="1"/>
  <c r="R45" i="1" s="1"/>
  <c r="H44" i="1"/>
  <c r="J44" i="1" s="1"/>
  <c r="L44" i="1" s="1"/>
  <c r="N44" i="1" s="1"/>
  <c r="P44" i="1" s="1"/>
  <c r="R44" i="1" s="1"/>
  <c r="H43" i="1"/>
  <c r="J43" i="1" s="1"/>
  <c r="L43" i="1" s="1"/>
  <c r="N43" i="1" s="1"/>
  <c r="P43" i="1" s="1"/>
  <c r="R43" i="1" s="1"/>
  <c r="H42" i="1"/>
  <c r="J42" i="1" s="1"/>
  <c r="L42" i="1" s="1"/>
  <c r="N42" i="1" s="1"/>
  <c r="P42" i="1" s="1"/>
  <c r="R42" i="1" s="1"/>
  <c r="T41" i="1"/>
  <c r="T40" i="1" s="1"/>
  <c r="S41" i="1"/>
  <c r="S40" i="1" s="1"/>
  <c r="F41" i="1"/>
  <c r="H41" i="1" s="1"/>
  <c r="J41" i="1" s="1"/>
  <c r="L41" i="1" s="1"/>
  <c r="N41" i="1" s="1"/>
  <c r="P41" i="1" s="1"/>
  <c r="R41" i="1" s="1"/>
  <c r="H39" i="1"/>
  <c r="J39" i="1" s="1"/>
  <c r="L39" i="1" s="1"/>
  <c r="N39" i="1" s="1"/>
  <c r="P39" i="1" s="1"/>
  <c r="R39" i="1" s="1"/>
  <c r="T38" i="1"/>
  <c r="S38" i="1"/>
  <c r="F38" i="1"/>
  <c r="H38" i="1" s="1"/>
  <c r="J38" i="1" s="1"/>
  <c r="L38" i="1" s="1"/>
  <c r="N38" i="1" s="1"/>
  <c r="P38" i="1" s="1"/>
  <c r="R38" i="1" s="1"/>
  <c r="H37" i="1"/>
  <c r="J37" i="1" s="1"/>
  <c r="L37" i="1" s="1"/>
  <c r="N37" i="1" s="1"/>
  <c r="P37" i="1" s="1"/>
  <c r="R37" i="1" s="1"/>
  <c r="T36" i="1"/>
  <c r="T35" i="1" s="1"/>
  <c r="S36" i="1"/>
  <c r="S35" i="1" s="1"/>
  <c r="F36" i="1"/>
  <c r="H36" i="1" s="1"/>
  <c r="J36" i="1" s="1"/>
  <c r="L36" i="1" s="1"/>
  <c r="N36" i="1" s="1"/>
  <c r="P36" i="1" s="1"/>
  <c r="R36" i="1" s="1"/>
  <c r="H33" i="1"/>
  <c r="J33" i="1" s="1"/>
  <c r="L33" i="1" s="1"/>
  <c r="N33" i="1" s="1"/>
  <c r="P33" i="1" s="1"/>
  <c r="R33" i="1" s="1"/>
  <c r="T32" i="1"/>
  <c r="T31" i="1" s="1"/>
  <c r="S32" i="1"/>
  <c r="S31" i="1" s="1"/>
  <c r="F32" i="1"/>
  <c r="H32" i="1" s="1"/>
  <c r="J32" i="1" s="1"/>
  <c r="L32" i="1" s="1"/>
  <c r="N32" i="1" s="1"/>
  <c r="P32" i="1" s="1"/>
  <c r="R32" i="1" s="1"/>
  <c r="H30" i="1"/>
  <c r="H26" i="1"/>
  <c r="J26" i="1" s="1"/>
  <c r="L26" i="1" s="1"/>
  <c r="N26" i="1" s="1"/>
  <c r="P26" i="1" s="1"/>
  <c r="R26" i="1" s="1"/>
  <c r="T25" i="1"/>
  <c r="S25" i="1"/>
  <c r="Q25" i="1"/>
  <c r="Q22" i="1" s="1"/>
  <c r="O25" i="1"/>
  <c r="M25" i="1"/>
  <c r="K25" i="1"/>
  <c r="I25" i="1"/>
  <c r="I22" i="1" s="1"/>
  <c r="G25" i="1"/>
  <c r="F25" i="1"/>
  <c r="H24" i="1"/>
  <c r="J24" i="1" s="1"/>
  <c r="L24" i="1" s="1"/>
  <c r="N24" i="1" s="1"/>
  <c r="P24" i="1" s="1"/>
  <c r="R24" i="1" s="1"/>
  <c r="T23" i="1"/>
  <c r="T22" i="1" s="1"/>
  <c r="S23" i="1"/>
  <c r="Q23" i="1"/>
  <c r="O23" i="1"/>
  <c r="O22" i="1" s="1"/>
  <c r="M23" i="1"/>
  <c r="M22" i="1" s="1"/>
  <c r="K23" i="1"/>
  <c r="I23" i="1"/>
  <c r="G23" i="1"/>
  <c r="G22" i="1" s="1"/>
  <c r="F23" i="1"/>
  <c r="F22" i="1" s="1"/>
  <c r="H21" i="1"/>
  <c r="J21" i="1" s="1"/>
  <c r="L21" i="1" s="1"/>
  <c r="N21" i="1" s="1"/>
  <c r="P21" i="1" s="1"/>
  <c r="R21" i="1" s="1"/>
  <c r="T20" i="1"/>
  <c r="S20" i="1"/>
  <c r="Q20" i="1"/>
  <c r="O20" i="1"/>
  <c r="M20" i="1"/>
  <c r="K20" i="1"/>
  <c r="I20" i="1"/>
  <c r="G20" i="1"/>
  <c r="F20" i="1"/>
  <c r="T18" i="1"/>
  <c r="S18" i="1"/>
  <c r="S17" i="1" s="1"/>
  <c r="Q18" i="1"/>
  <c r="O18" i="1"/>
  <c r="O17" i="1" s="1"/>
  <c r="M18" i="1"/>
  <c r="K18" i="1"/>
  <c r="K17" i="1" s="1"/>
  <c r="I18" i="1"/>
  <c r="G18" i="1"/>
  <c r="G17" i="1" s="1"/>
  <c r="H16" i="1"/>
  <c r="J16" i="1" s="1"/>
  <c r="L16" i="1" s="1"/>
  <c r="N16" i="1" s="1"/>
  <c r="P16" i="1" s="1"/>
  <c r="R16" i="1" s="1"/>
  <c r="T15" i="1"/>
  <c r="S15" i="1"/>
  <c r="F15" i="1"/>
  <c r="H15" i="1" s="1"/>
  <c r="J15" i="1" s="1"/>
  <c r="L15" i="1" s="1"/>
  <c r="N15" i="1" s="1"/>
  <c r="P15" i="1" s="1"/>
  <c r="R15" i="1" s="1"/>
  <c r="T14" i="1"/>
  <c r="T12" i="1" s="1"/>
  <c r="S14" i="1"/>
  <c r="S12" i="1" s="1"/>
  <c r="Q14" i="1"/>
  <c r="Q12" i="1" s="1"/>
  <c r="O14" i="1"/>
  <c r="O12" i="1" s="1"/>
  <c r="O11" i="1" s="1"/>
  <c r="M14" i="1"/>
  <c r="M12" i="1" s="1"/>
  <c r="K14" i="1"/>
  <c r="K12" i="1" s="1"/>
  <c r="I14" i="1"/>
  <c r="I12" i="1" s="1"/>
  <c r="G14" i="1"/>
  <c r="G12" i="1" s="1"/>
  <c r="F14" i="1"/>
  <c r="F12" i="1" s="1"/>
  <c r="H13" i="1"/>
  <c r="J13" i="1" s="1"/>
  <c r="L13" i="1" s="1"/>
  <c r="N13" i="1" s="1"/>
  <c r="P13" i="1" s="1"/>
  <c r="R13" i="1" s="1"/>
  <c r="T11" i="1" l="1"/>
  <c r="M17" i="1"/>
  <c r="M11" i="1" s="1"/>
  <c r="T17" i="1"/>
  <c r="I58" i="1"/>
  <c r="I54" i="1" s="1"/>
  <c r="Q58" i="1"/>
  <c r="Q54" i="1" s="1"/>
  <c r="H61" i="1"/>
  <c r="J61" i="1" s="1"/>
  <c r="L61" i="1" s="1"/>
  <c r="N61" i="1" s="1"/>
  <c r="P61" i="1" s="1"/>
  <c r="R61" i="1" s="1"/>
  <c r="G11" i="1"/>
  <c r="G63" i="1" s="1"/>
  <c r="K58" i="1"/>
  <c r="K54" i="1" s="1"/>
  <c r="G58" i="1"/>
  <c r="G54" i="1" s="1"/>
  <c r="I11" i="1"/>
  <c r="I63" i="1" s="1"/>
  <c r="I17" i="1"/>
  <c r="Q17" i="1"/>
  <c r="Q11" i="1" s="1"/>
  <c r="Q63" i="1" s="1"/>
  <c r="T27" i="1"/>
  <c r="K47" i="1"/>
  <c r="H55" i="1"/>
  <c r="J30" i="1"/>
  <c r="H29" i="1"/>
  <c r="H28" i="1" s="1"/>
  <c r="S34" i="1"/>
  <c r="S27" i="1" s="1"/>
  <c r="K46" i="1"/>
  <c r="F40" i="1"/>
  <c r="H40" i="1" s="1"/>
  <c r="J40" i="1" s="1"/>
  <c r="L40" i="1" s="1"/>
  <c r="N40" i="1" s="1"/>
  <c r="P40" i="1" s="1"/>
  <c r="R40" i="1" s="1"/>
  <c r="Q47" i="1"/>
  <c r="Q46" i="1" s="1"/>
  <c r="H59" i="1"/>
  <c r="J59" i="1" s="1"/>
  <c r="L59" i="1" s="1"/>
  <c r="N59" i="1" s="1"/>
  <c r="P59" i="1" s="1"/>
  <c r="R59" i="1" s="1"/>
  <c r="K22" i="1"/>
  <c r="K11" i="1" s="1"/>
  <c r="K63" i="1" s="1"/>
  <c r="S22" i="1"/>
  <c r="S11" i="1" s="1"/>
  <c r="S63" i="1" s="1"/>
  <c r="M47" i="1"/>
  <c r="T47" i="1"/>
  <c r="S46" i="1"/>
  <c r="H20" i="1"/>
  <c r="J20" i="1" s="1"/>
  <c r="L20" i="1" s="1"/>
  <c r="N20" i="1" s="1"/>
  <c r="P20" i="1" s="1"/>
  <c r="R20" i="1" s="1"/>
  <c r="T58" i="1"/>
  <c r="T54" i="1" s="1"/>
  <c r="I46" i="1"/>
  <c r="M58" i="1"/>
  <c r="M54" i="1" s="1"/>
  <c r="H22" i="1"/>
  <c r="J22" i="1" s="1"/>
  <c r="L22" i="1" s="1"/>
  <c r="N22" i="1" s="1"/>
  <c r="P22" i="1" s="1"/>
  <c r="R22" i="1" s="1"/>
  <c r="H49" i="1"/>
  <c r="J49" i="1" s="1"/>
  <c r="L49" i="1" s="1"/>
  <c r="N49" i="1" s="1"/>
  <c r="P49" i="1" s="1"/>
  <c r="R49" i="1" s="1"/>
  <c r="F48" i="1"/>
  <c r="H48" i="1" s="1"/>
  <c r="J48" i="1" s="1"/>
  <c r="L48" i="1" s="1"/>
  <c r="N48" i="1" s="1"/>
  <c r="P48" i="1" s="1"/>
  <c r="R48" i="1" s="1"/>
  <c r="H14" i="1"/>
  <c r="H23" i="1"/>
  <c r="J23" i="1" s="1"/>
  <c r="L23" i="1" s="1"/>
  <c r="N23" i="1" s="1"/>
  <c r="P23" i="1" s="1"/>
  <c r="R23" i="1" s="1"/>
  <c r="H25" i="1"/>
  <c r="J25" i="1" s="1"/>
  <c r="L25" i="1" s="1"/>
  <c r="N25" i="1" s="1"/>
  <c r="P25" i="1" s="1"/>
  <c r="R25" i="1" s="1"/>
  <c r="T34" i="1"/>
  <c r="G47" i="1"/>
  <c r="G46" i="1" s="1"/>
  <c r="O47" i="1"/>
  <c r="O46" i="1" s="1"/>
  <c r="O63" i="1" s="1"/>
  <c r="J55" i="1"/>
  <c r="L55" i="1" s="1"/>
  <c r="N55" i="1" s="1"/>
  <c r="P55" i="1" s="1"/>
  <c r="R55" i="1" s="1"/>
  <c r="H56" i="1"/>
  <c r="J56" i="1" s="1"/>
  <c r="L56" i="1" s="1"/>
  <c r="N56" i="1" s="1"/>
  <c r="P56" i="1" s="1"/>
  <c r="R56" i="1" s="1"/>
  <c r="F35" i="1"/>
  <c r="F31" i="1"/>
  <c r="M63" i="1" l="1"/>
  <c r="M46" i="1"/>
  <c r="H31" i="1"/>
  <c r="J31" i="1" s="1"/>
  <c r="L31" i="1" s="1"/>
  <c r="N31" i="1" s="1"/>
  <c r="P31" i="1" s="1"/>
  <c r="R31" i="1" s="1"/>
  <c r="J14" i="1"/>
  <c r="H12" i="1"/>
  <c r="T63" i="1"/>
  <c r="L30" i="1"/>
  <c r="J29" i="1"/>
  <c r="J28" i="1" s="1"/>
  <c r="T46" i="1"/>
  <c r="H58" i="1"/>
  <c r="J58" i="1" s="1"/>
  <c r="L58" i="1" s="1"/>
  <c r="N58" i="1" s="1"/>
  <c r="P58" i="1" s="1"/>
  <c r="R58" i="1" s="1"/>
  <c r="F54" i="1"/>
  <c r="H35" i="1"/>
  <c r="J35" i="1" s="1"/>
  <c r="L35" i="1" s="1"/>
  <c r="N35" i="1" s="1"/>
  <c r="P35" i="1" s="1"/>
  <c r="R35" i="1" s="1"/>
  <c r="F34" i="1"/>
  <c r="H34" i="1" s="1"/>
  <c r="J34" i="1" s="1"/>
  <c r="L34" i="1" s="1"/>
  <c r="N34" i="1" s="1"/>
  <c r="P34" i="1" s="1"/>
  <c r="R34" i="1" s="1"/>
  <c r="J27" i="1" l="1"/>
  <c r="L14" i="1"/>
  <c r="J12" i="1"/>
  <c r="F27" i="1"/>
  <c r="H27" i="1"/>
  <c r="N30" i="1"/>
  <c r="L29" i="1"/>
  <c r="L28" i="1" s="1"/>
  <c r="L27" i="1" s="1"/>
  <c r="H54" i="1"/>
  <c r="J54" i="1" s="1"/>
  <c r="L54" i="1" s="1"/>
  <c r="N54" i="1" s="1"/>
  <c r="P54" i="1" s="1"/>
  <c r="R54" i="1" s="1"/>
  <c r="N14" i="1" l="1"/>
  <c r="L12" i="1"/>
  <c r="P30" i="1"/>
  <c r="N29" i="1"/>
  <c r="N28" i="1" s="1"/>
  <c r="N27" i="1" s="1"/>
  <c r="H53" i="1"/>
  <c r="J53" i="1" s="1"/>
  <c r="L53" i="1" s="1"/>
  <c r="N53" i="1" s="1"/>
  <c r="P53" i="1" s="1"/>
  <c r="R53" i="1" s="1"/>
  <c r="F52" i="1"/>
  <c r="H52" i="1" s="1"/>
  <c r="J52" i="1" s="1"/>
  <c r="L52" i="1" s="1"/>
  <c r="N52" i="1" s="1"/>
  <c r="P52" i="1" s="1"/>
  <c r="R52" i="1" s="1"/>
  <c r="P14" i="1" l="1"/>
  <c r="N12" i="1"/>
  <c r="R30" i="1"/>
  <c r="R29" i="1" s="1"/>
  <c r="R28" i="1" s="1"/>
  <c r="R27" i="1" s="1"/>
  <c r="P29" i="1"/>
  <c r="P28" i="1" s="1"/>
  <c r="P27" i="1" s="1"/>
  <c r="H19" i="1"/>
  <c r="J19" i="1" s="1"/>
  <c r="L19" i="1" s="1"/>
  <c r="N19" i="1" s="1"/>
  <c r="P19" i="1" s="1"/>
  <c r="R19" i="1" s="1"/>
  <c r="F18" i="1"/>
  <c r="F17" i="1" s="1"/>
  <c r="F11" i="1" s="1"/>
  <c r="F51" i="1"/>
  <c r="H51" i="1" s="1"/>
  <c r="J51" i="1" s="1"/>
  <c r="L51" i="1" s="1"/>
  <c r="N51" i="1" s="1"/>
  <c r="P51" i="1" s="1"/>
  <c r="R51" i="1" s="1"/>
  <c r="R14" i="1" l="1"/>
  <c r="R12" i="1" s="1"/>
  <c r="P12" i="1"/>
  <c r="F47" i="1"/>
  <c r="F46" i="1" s="1"/>
  <c r="H46" i="1" s="1"/>
  <c r="J46" i="1" s="1"/>
  <c r="L46" i="1" s="1"/>
  <c r="N46" i="1" s="1"/>
  <c r="P46" i="1" s="1"/>
  <c r="R46" i="1" s="1"/>
  <c r="H18" i="1"/>
  <c r="J18" i="1" l="1"/>
  <c r="H17" i="1"/>
  <c r="H11" i="1" s="1"/>
  <c r="F63" i="1"/>
  <c r="H63" i="1" s="1"/>
  <c r="J63" i="1" s="1"/>
  <c r="L63" i="1" s="1"/>
  <c r="N63" i="1" s="1"/>
  <c r="P63" i="1" s="1"/>
  <c r="R63" i="1" s="1"/>
  <c r="U20" i="1"/>
  <c r="H47" i="1"/>
  <c r="J47" i="1" s="1"/>
  <c r="L47" i="1" s="1"/>
  <c r="N47" i="1" s="1"/>
  <c r="P47" i="1" s="1"/>
  <c r="R47" i="1" s="1"/>
  <c r="U17" i="1" l="1"/>
  <c r="U11" i="1" s="1"/>
  <c r="U63" i="1" s="1"/>
  <c r="L18" i="1"/>
  <c r="J17" i="1"/>
  <c r="J11" i="1" s="1"/>
  <c r="N18" i="1" l="1"/>
  <c r="L17" i="1"/>
  <c r="L11" i="1" s="1"/>
  <c r="P18" i="1" l="1"/>
  <c r="N17" i="1"/>
  <c r="N11" i="1" s="1"/>
  <c r="R18" i="1" l="1"/>
  <c r="R17" i="1" s="1"/>
  <c r="R11" i="1" s="1"/>
  <c r="P17" i="1"/>
  <c r="P11" i="1" s="1"/>
</calcChain>
</file>

<file path=xl/sharedStrings.xml><?xml version="1.0" encoding="utf-8"?>
<sst xmlns="http://schemas.openxmlformats.org/spreadsheetml/2006/main" count="278" uniqueCount="126">
  <si>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</si>
  <si>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</si>
  <si>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</si>
  <si>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</si>
  <si>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</si>
  <si>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</si>
  <si>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</si>
  <si>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</si>
  <si>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</si>
  <si>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</si>
  <si>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</si>
  <si>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</si>
  <si>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</si>
  <si>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</si>
  <si>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</si>
  <si>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</si>
  <si>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</si>
  <si>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</si>
  <si>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</si>
  <si>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</si>
  <si>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</si>
  <si>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</si>
  <si>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</si>
  <si>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</si>
  <si>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</si>
  <si>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</si>
  <si>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</si>
  <si>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</si>
  <si>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</si>
  <si>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</si>
  <si>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</si>
  <si>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</si>
  <si>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</si>
  <si>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</si>
  <si>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</si>
  <si>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</si>
  <si>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</si>
  <si>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</si>
  <si>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</si>
  <si>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</si>
  <si>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</si>
  <si>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</si>
  <si>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</si>
  <si>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</si>
  <si>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</si>
  <si>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</si>
  <si>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</si>
  <si>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</si>
  <si>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</si>
  <si>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</si>
  <si>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</si>
  <si>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</si>
  <si>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</si>
  <si>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</si>
  <si>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</si>
  <si>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</si>
  <si>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</si>
  <si>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</si>
  <si>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</si>
  <si>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</si>
  <si>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</si>
  <si>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</si>
  <si>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</si>
  <si>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</si>
  <si>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</si>
  <si>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</si>
  <si>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</si>
  <si>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</si>
  <si>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</si>
  <si>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</si>
  <si>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</si>
  <si>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</si>
  <si>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</si>
  <si>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</si>
  <si>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</si>
  <si>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</si>
  <si>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</si>
  <si>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</si>
  <si>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</si>
  <si>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</si>
  <si>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</si>
  <si>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</si>
  <si>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</si>
  <si>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</si>
  <si>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</si>
  <si>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</si>
  <si>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</si>
  <si>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</si>
  <si>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</si>
  <si>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</si>
  <si>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</si>
  <si>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</si>
  <si>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</si>
  <si>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</si>
  <si>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</si>
  <si>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</si>
  <si>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</si>
  <si>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</si>
  <si>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</si>
  <si>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</si>
  <si>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</si>
  <si>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</si>
  <si>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</si>
  <si>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</si>
  <si>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</si>
  <si>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</si>
  <si>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</si>
  <si>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</si>
  <si>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</si>
  <si>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</si>
  <si>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</si>
  <si>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</si>
  <si>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</si>
  <si>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</si>
  <si>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</si>
  <si>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</si>
  <si>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</si>
  <si>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</si>
  <si>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</si>
  <si>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</si>
  <si>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рублей</t>
  </si>
  <si>
    <t xml:space="preserve">Сумма на 2020 год  </t>
  </si>
  <si>
    <t xml:space="preserve">Сумма на 2021 год  </t>
  </si>
  <si>
    <t xml:space="preserve">Сумма на 2022 год  </t>
  </si>
  <si>
    <t>II. Бюджетные ассигнования по источникам внутреннего финансирования дефицита бюджета  городского округа город Мегион на 2020 год и плановый период 2021 и 2022 год</t>
  </si>
  <si>
    <t>II. Бюджетные ассигнования по источникам внутреннего финансирования дефицита бюджета  городского округа Мегион Ханты-Мансийского автономного округа-Югры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</si>
</sst>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0" xfId="1" applyFont="1" applyFill="1" applyBorder="1" applyAlignment="1" applyProtection="1">
      <alignment horizontal="left"/>
      <protection hidden="1"/>
    </xf>
    <xf numFmtId="0" fontId="4" fillId="0" borderId="0" xfId="0" applyFont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/>
    <xf numFmtId="4" fontId="4" fillId="3" borderId="2" xfId="0" applyNumberFormat="1" applyFont="1" applyFill="1" applyBorder="1"/>
    <xf numFmtId="4" fontId="6" fillId="3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/>
    <xf numFmtId="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zoomScaleNormal="100" workbookViewId="0">
      <selection activeCell="C46" sqref="C46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.1406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8" width="24.7109375" style="3" customWidth="1"/>
    <col min="19" max="19" width="18.28515625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19"/>
      <c r="E1" s="2"/>
      <c r="G1" s="2"/>
      <c r="I1" s="2"/>
      <c r="K1" s="2"/>
      <c r="M1" s="2"/>
      <c r="O1" s="2"/>
    </row>
    <row r="2" spans="1:19" s="1" customFormat="1" ht="15.75" x14ac:dyDescent="0.25">
      <c r="C2" s="19"/>
      <c r="E2" s="2"/>
      <c r="G2" s="2"/>
      <c r="I2" s="2"/>
      <c r="K2" s="2"/>
      <c r="M2" s="2"/>
      <c r="O2" s="2"/>
    </row>
    <row r="3" spans="1:19" ht="42" customHeight="1" x14ac:dyDescent="0.25">
      <c r="A3" s="44" t="s">
        <v>125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s="1" customFormat="1" ht="15.75" hidden="1" x14ac:dyDescent="0.25">
      <c r="A4" s="21"/>
      <c r="B4" s="21"/>
      <c r="C4" s="21"/>
      <c r="D4" s="22"/>
      <c r="E4" s="23"/>
      <c r="F4" s="22"/>
      <c r="G4" s="23"/>
      <c r="H4" s="22"/>
      <c r="I4" s="23"/>
      <c r="J4" s="22"/>
      <c r="K4" s="23"/>
      <c r="L4" s="22"/>
      <c r="M4" s="23"/>
      <c r="N4" s="22"/>
      <c r="O4" s="23"/>
      <c r="P4" s="22"/>
      <c r="Q4" s="22"/>
      <c r="R4" s="22"/>
      <c r="S4" s="22"/>
    </row>
    <row r="7" spans="1:19" x14ac:dyDescent="0.25">
      <c r="S7" s="24" t="s">
        <v>120</v>
      </c>
    </row>
    <row r="8" spans="1:19" x14ac:dyDescent="0.25">
      <c r="A8" s="45" t="s">
        <v>0</v>
      </c>
      <c r="B8" s="46" t="s">
        <v>1</v>
      </c>
      <c r="C8" s="41" t="s">
        <v>121</v>
      </c>
      <c r="D8" s="42" t="s">
        <v>2</v>
      </c>
      <c r="E8" s="41"/>
      <c r="F8" s="42" t="s">
        <v>3</v>
      </c>
      <c r="G8" s="41"/>
      <c r="H8" s="42" t="s">
        <v>4</v>
      </c>
      <c r="I8" s="41"/>
      <c r="J8" s="42" t="s">
        <v>5</v>
      </c>
      <c r="K8" s="41"/>
      <c r="L8" s="42" t="s">
        <v>6</v>
      </c>
      <c r="M8" s="41"/>
      <c r="N8" s="42" t="s">
        <v>7</v>
      </c>
      <c r="O8" s="41" t="s">
        <v>8</v>
      </c>
      <c r="P8" s="41" t="s">
        <v>9</v>
      </c>
      <c r="Q8" s="41" t="s">
        <v>10</v>
      </c>
      <c r="R8" s="41" t="s">
        <v>122</v>
      </c>
      <c r="S8" s="41" t="s">
        <v>123</v>
      </c>
    </row>
    <row r="9" spans="1:19" x14ac:dyDescent="0.25">
      <c r="A9" s="45"/>
      <c r="B9" s="46"/>
      <c r="C9" s="41"/>
      <c r="D9" s="43"/>
      <c r="E9" s="41"/>
      <c r="F9" s="43"/>
      <c r="G9" s="41"/>
      <c r="H9" s="43"/>
      <c r="I9" s="41"/>
      <c r="J9" s="43"/>
      <c r="K9" s="41"/>
      <c r="L9" s="43"/>
      <c r="M9" s="41"/>
      <c r="N9" s="43"/>
      <c r="O9" s="41"/>
      <c r="P9" s="41"/>
      <c r="Q9" s="41"/>
      <c r="R9" s="41"/>
      <c r="S9" s="41"/>
    </row>
    <row r="10" spans="1:19" s="8" customFormat="1" x14ac:dyDescent="0.25">
      <c r="A10" s="34">
        <v>1</v>
      </c>
      <c r="B10" s="35">
        <v>2</v>
      </c>
      <c r="C10" s="36" t="s">
        <v>11</v>
      </c>
      <c r="D10" s="7"/>
      <c r="E10" s="36" t="s">
        <v>11</v>
      </c>
      <c r="F10" s="7"/>
      <c r="G10" s="36" t="s">
        <v>11</v>
      </c>
      <c r="H10" s="7"/>
      <c r="I10" s="36" t="s">
        <v>11</v>
      </c>
      <c r="J10" s="7"/>
      <c r="K10" s="36" t="s">
        <v>11</v>
      </c>
      <c r="L10" s="7">
        <v>4</v>
      </c>
      <c r="M10" s="36" t="s">
        <v>12</v>
      </c>
      <c r="N10" s="7">
        <v>4</v>
      </c>
      <c r="O10" s="36" t="s">
        <v>12</v>
      </c>
      <c r="P10" s="36" t="s">
        <v>11</v>
      </c>
      <c r="Q10" s="36" t="s">
        <v>11</v>
      </c>
      <c r="R10" s="36" t="s">
        <v>11</v>
      </c>
      <c r="S10" s="36" t="s">
        <v>108</v>
      </c>
    </row>
    <row r="11" spans="1:19" ht="28.5" x14ac:dyDescent="0.25">
      <c r="A11" s="9" t="s">
        <v>13</v>
      </c>
      <c r="B11" s="10" t="s">
        <v>14</v>
      </c>
      <c r="C11" s="29">
        <f>SUM(C12+C17+C22+C27)</f>
        <v>160258211.39999998</v>
      </c>
      <c r="D11" s="29">
        <f t="shared" ref="D11:Q11" si="0">SUM(D12+D17+D22)</f>
        <v>0</v>
      </c>
      <c r="E11" s="29">
        <f t="shared" si="0"/>
        <v>-9867588.7300000191</v>
      </c>
      <c r="F11" s="29">
        <f t="shared" si="0"/>
        <v>0</v>
      </c>
      <c r="G11" s="29">
        <f t="shared" si="0"/>
        <v>-9867588.7300000191</v>
      </c>
      <c r="H11" s="29">
        <f t="shared" si="0"/>
        <v>0</v>
      </c>
      <c r="I11" s="29">
        <f t="shared" si="0"/>
        <v>-9867588.7300000191</v>
      </c>
      <c r="J11" s="29">
        <f t="shared" si="0"/>
        <v>0</v>
      </c>
      <c r="K11" s="29">
        <f t="shared" si="0"/>
        <v>-9867588.7300000191</v>
      </c>
      <c r="L11" s="29">
        <f t="shared" si="0"/>
        <v>0</v>
      </c>
      <c r="M11" s="29">
        <f t="shared" si="0"/>
        <v>-9867588.7300000191</v>
      </c>
      <c r="N11" s="29">
        <f t="shared" si="0"/>
        <v>0</v>
      </c>
      <c r="O11" s="29">
        <f t="shared" si="0"/>
        <v>-9867588.7300000191</v>
      </c>
      <c r="P11" s="29">
        <f t="shared" si="0"/>
        <v>100240.1</v>
      </c>
      <c r="Q11" s="29">
        <f t="shared" si="0"/>
        <v>74197.899999999994</v>
      </c>
      <c r="R11" s="29">
        <f>SUM(R12+R17+R22)</f>
        <v>128739654</v>
      </c>
      <c r="S11" s="29">
        <f>SUM(S12+S17+S22)</f>
        <v>130352672</v>
      </c>
    </row>
    <row r="12" spans="1:19" ht="42.75" x14ac:dyDescent="0.25">
      <c r="A12" s="9" t="s">
        <v>15</v>
      </c>
      <c r="B12" s="10" t="s">
        <v>16</v>
      </c>
      <c r="C12" s="29">
        <f t="shared" ref="C12:Q12" si="1">C14</f>
        <v>0</v>
      </c>
      <c r="D12" s="29">
        <f t="shared" si="1"/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0</v>
      </c>
      <c r="R12" s="29">
        <f>R14</f>
        <v>0</v>
      </c>
      <c r="S12" s="29">
        <f>S14</f>
        <v>0</v>
      </c>
    </row>
    <row r="13" spans="1:19" ht="45" x14ac:dyDescent="0.25">
      <c r="A13" s="11" t="s">
        <v>17</v>
      </c>
      <c r="B13" s="12" t="s">
        <v>18</v>
      </c>
      <c r="C13" s="30" t="s">
        <v>19</v>
      </c>
      <c r="D13" s="27"/>
      <c r="E13" s="26">
        <f t="shared" ref="E13:E63" si="2">SUM(C13+D13)</f>
        <v>0</v>
      </c>
      <c r="F13" s="27"/>
      <c r="G13" s="26">
        <f t="shared" ref="G13:G63" si="3">SUM(E13:F13)</f>
        <v>0</v>
      </c>
      <c r="H13" s="27"/>
      <c r="I13" s="26">
        <f t="shared" ref="I13:I63" si="4">SUM(G13:H13)</f>
        <v>0</v>
      </c>
      <c r="J13" s="27"/>
      <c r="K13" s="26">
        <f t="shared" ref="K13:K63" si="5">SUM(I13:J13)</f>
        <v>0</v>
      </c>
      <c r="L13" s="27"/>
      <c r="M13" s="26">
        <f t="shared" ref="M13:M63" si="6">SUM(K13:L13)</f>
        <v>0</v>
      </c>
      <c r="N13" s="27"/>
      <c r="O13" s="26">
        <f t="shared" ref="O13:O63" si="7">SUM(M13:N13)</f>
        <v>0</v>
      </c>
      <c r="P13" s="28" t="s">
        <v>19</v>
      </c>
      <c r="Q13" s="28" t="s">
        <v>19</v>
      </c>
      <c r="R13" s="30" t="s">
        <v>19</v>
      </c>
      <c r="S13" s="30" t="s">
        <v>19</v>
      </c>
    </row>
    <row r="14" spans="1:19" ht="45" x14ac:dyDescent="0.25">
      <c r="A14" s="11" t="s">
        <v>20</v>
      </c>
      <c r="B14" s="12" t="s">
        <v>21</v>
      </c>
      <c r="C14" s="30">
        <f>C16</f>
        <v>0</v>
      </c>
      <c r="D14" s="26">
        <f t="shared" ref="D14" si="8">D16</f>
        <v>0</v>
      </c>
      <c r="E14" s="26">
        <f t="shared" si="2"/>
        <v>0</v>
      </c>
      <c r="F14" s="26">
        <f t="shared" ref="F14" si="9">F16</f>
        <v>0</v>
      </c>
      <c r="G14" s="26">
        <f t="shared" si="3"/>
        <v>0</v>
      </c>
      <c r="H14" s="26">
        <f t="shared" ref="H14:J14" si="10">H16</f>
        <v>0</v>
      </c>
      <c r="I14" s="26">
        <f t="shared" si="4"/>
        <v>0</v>
      </c>
      <c r="J14" s="26">
        <f t="shared" si="10"/>
        <v>0</v>
      </c>
      <c r="K14" s="26">
        <f t="shared" si="5"/>
        <v>0</v>
      </c>
      <c r="L14" s="26">
        <f t="shared" ref="L14:N14" si="11">L16</f>
        <v>0</v>
      </c>
      <c r="M14" s="26">
        <f t="shared" si="6"/>
        <v>0</v>
      </c>
      <c r="N14" s="26">
        <f t="shared" si="11"/>
        <v>0</v>
      </c>
      <c r="O14" s="26">
        <f t="shared" si="7"/>
        <v>0</v>
      </c>
      <c r="P14" s="26">
        <f>P16</f>
        <v>0</v>
      </c>
      <c r="Q14" s="26">
        <f>Q16</f>
        <v>0</v>
      </c>
      <c r="R14" s="30">
        <f>R16</f>
        <v>0</v>
      </c>
      <c r="S14" s="30">
        <f>S16</f>
        <v>0</v>
      </c>
    </row>
    <row r="15" spans="1:19" ht="45" x14ac:dyDescent="0.25">
      <c r="A15" s="11" t="s">
        <v>22</v>
      </c>
      <c r="B15" s="12" t="s">
        <v>23</v>
      </c>
      <c r="C15" s="30">
        <f>SUM(C16)</f>
        <v>0</v>
      </c>
      <c r="D15" s="27"/>
      <c r="E15" s="26">
        <f t="shared" si="2"/>
        <v>0</v>
      </c>
      <c r="F15" s="27"/>
      <c r="G15" s="26">
        <f t="shared" si="3"/>
        <v>0</v>
      </c>
      <c r="H15" s="27"/>
      <c r="I15" s="26">
        <f t="shared" si="4"/>
        <v>0</v>
      </c>
      <c r="J15" s="27"/>
      <c r="K15" s="26">
        <f t="shared" si="5"/>
        <v>0</v>
      </c>
      <c r="L15" s="27"/>
      <c r="M15" s="26">
        <f t="shared" si="6"/>
        <v>0</v>
      </c>
      <c r="N15" s="27"/>
      <c r="O15" s="26">
        <f t="shared" si="7"/>
        <v>0</v>
      </c>
      <c r="P15" s="28">
        <f>SUM(P16)</f>
        <v>0</v>
      </c>
      <c r="Q15" s="28">
        <f>SUM(Q16)</f>
        <v>0</v>
      </c>
      <c r="R15" s="30">
        <f>SUM(R16)</f>
        <v>0</v>
      </c>
      <c r="S15" s="30">
        <f>SUM(S16)</f>
        <v>0</v>
      </c>
    </row>
    <row r="16" spans="1:19" ht="45" x14ac:dyDescent="0.25">
      <c r="A16" s="11" t="s">
        <v>24</v>
      </c>
      <c r="B16" s="12" t="s">
        <v>25</v>
      </c>
      <c r="C16" s="30">
        <v>0</v>
      </c>
      <c r="D16" s="28">
        <v>0</v>
      </c>
      <c r="E16" s="26">
        <f t="shared" si="2"/>
        <v>0</v>
      </c>
      <c r="F16" s="28">
        <v>0</v>
      </c>
      <c r="G16" s="26">
        <f t="shared" si="3"/>
        <v>0</v>
      </c>
      <c r="H16" s="28">
        <v>0</v>
      </c>
      <c r="I16" s="26">
        <f t="shared" si="4"/>
        <v>0</v>
      </c>
      <c r="J16" s="28">
        <v>0</v>
      </c>
      <c r="K16" s="26">
        <f t="shared" si="5"/>
        <v>0</v>
      </c>
      <c r="L16" s="28">
        <v>0</v>
      </c>
      <c r="M16" s="26">
        <f t="shared" si="6"/>
        <v>0</v>
      </c>
      <c r="N16" s="28">
        <v>0</v>
      </c>
      <c r="O16" s="26">
        <f t="shared" si="7"/>
        <v>0</v>
      </c>
      <c r="P16" s="28">
        <v>0</v>
      </c>
      <c r="Q16" s="28">
        <v>0</v>
      </c>
      <c r="R16" s="30">
        <v>0</v>
      </c>
      <c r="S16" s="30">
        <v>0</v>
      </c>
    </row>
    <row r="17" spans="1:19" ht="28.5" x14ac:dyDescent="0.25">
      <c r="A17" s="9" t="s">
        <v>26</v>
      </c>
      <c r="B17" s="10" t="s">
        <v>27</v>
      </c>
      <c r="C17" s="29">
        <f t="shared" ref="C17:R17" si="12">SUM(C18+C20)</f>
        <v>-59867588.730000019</v>
      </c>
      <c r="D17" s="29">
        <f t="shared" si="12"/>
        <v>0</v>
      </c>
      <c r="E17" s="29">
        <f t="shared" si="12"/>
        <v>-59867588.730000019</v>
      </c>
      <c r="F17" s="29">
        <f t="shared" si="12"/>
        <v>0</v>
      </c>
      <c r="G17" s="29">
        <f t="shared" si="12"/>
        <v>-59867588.730000019</v>
      </c>
      <c r="H17" s="29">
        <f t="shared" si="12"/>
        <v>0</v>
      </c>
      <c r="I17" s="29">
        <f t="shared" si="12"/>
        <v>-59867588.730000019</v>
      </c>
      <c r="J17" s="29">
        <f t="shared" si="12"/>
        <v>0</v>
      </c>
      <c r="K17" s="29">
        <f t="shared" si="12"/>
        <v>-59867588.730000019</v>
      </c>
      <c r="L17" s="29">
        <f t="shared" si="12"/>
        <v>0</v>
      </c>
      <c r="M17" s="29">
        <f t="shared" si="12"/>
        <v>-59867588.730000019</v>
      </c>
      <c r="N17" s="29">
        <f t="shared" si="12"/>
        <v>0</v>
      </c>
      <c r="O17" s="29">
        <f t="shared" si="12"/>
        <v>-59867588.730000019</v>
      </c>
      <c r="P17" s="29">
        <f t="shared" si="12"/>
        <v>100240.1</v>
      </c>
      <c r="Q17" s="29">
        <f t="shared" si="12"/>
        <v>74197.899999999994</v>
      </c>
      <c r="R17" s="29">
        <f t="shared" si="12"/>
        <v>178739654</v>
      </c>
      <c r="S17" s="29">
        <f>SUM(S18+S20)</f>
        <v>130352672</v>
      </c>
    </row>
    <row r="18" spans="1:19" ht="30" x14ac:dyDescent="0.25">
      <c r="A18" s="11" t="s">
        <v>28</v>
      </c>
      <c r="B18" s="12" t="s">
        <v>29</v>
      </c>
      <c r="C18" s="30">
        <f>SUM(C19)</f>
        <v>140132411.26999998</v>
      </c>
      <c r="D18" s="28">
        <f t="shared" ref="D18:N18" si="13">SUM(D19)</f>
        <v>0</v>
      </c>
      <c r="E18" s="26">
        <f t="shared" si="2"/>
        <v>140132411.26999998</v>
      </c>
      <c r="F18" s="28">
        <f t="shared" si="13"/>
        <v>0</v>
      </c>
      <c r="G18" s="26">
        <f t="shared" si="3"/>
        <v>140132411.26999998</v>
      </c>
      <c r="H18" s="28">
        <f t="shared" si="13"/>
        <v>0</v>
      </c>
      <c r="I18" s="26">
        <f t="shared" si="4"/>
        <v>140132411.26999998</v>
      </c>
      <c r="J18" s="28">
        <f t="shared" si="13"/>
        <v>0</v>
      </c>
      <c r="K18" s="26">
        <f t="shared" si="5"/>
        <v>140132411.26999998</v>
      </c>
      <c r="L18" s="28">
        <f t="shared" si="13"/>
        <v>0</v>
      </c>
      <c r="M18" s="26">
        <f t="shared" si="6"/>
        <v>140132411.26999998</v>
      </c>
      <c r="N18" s="28">
        <f t="shared" si="13"/>
        <v>0</v>
      </c>
      <c r="O18" s="26">
        <f t="shared" si="7"/>
        <v>140132411.26999998</v>
      </c>
      <c r="P18" s="28">
        <f>SUM(P19)</f>
        <v>198205.1</v>
      </c>
      <c r="Q18" s="28">
        <f>SUM(Q19)</f>
        <v>174438</v>
      </c>
      <c r="R18" s="30">
        <f>SUM(R19)</f>
        <v>178739654</v>
      </c>
      <c r="S18" s="30">
        <f>SUM(S19)</f>
        <v>259092326</v>
      </c>
    </row>
    <row r="19" spans="1:19" ht="30" x14ac:dyDescent="0.25">
      <c r="A19" s="11" t="s">
        <v>30</v>
      </c>
      <c r="B19" s="12" t="s">
        <v>118</v>
      </c>
      <c r="C19" s="30">
        <f>259932789-119800377.73</f>
        <v>140132411.26999998</v>
      </c>
      <c r="D19" s="27"/>
      <c r="E19" s="26">
        <f t="shared" si="2"/>
        <v>140132411.26999998</v>
      </c>
      <c r="F19" s="27"/>
      <c r="G19" s="26">
        <f t="shared" si="3"/>
        <v>140132411.26999998</v>
      </c>
      <c r="H19" s="27"/>
      <c r="I19" s="26">
        <f t="shared" si="4"/>
        <v>140132411.26999998</v>
      </c>
      <c r="J19" s="27"/>
      <c r="K19" s="26">
        <f t="shared" si="5"/>
        <v>140132411.26999998</v>
      </c>
      <c r="L19" s="27"/>
      <c r="M19" s="26">
        <f t="shared" si="6"/>
        <v>140132411.26999998</v>
      </c>
      <c r="N19" s="27"/>
      <c r="O19" s="26">
        <f t="shared" si="7"/>
        <v>140132411.26999998</v>
      </c>
      <c r="P19" s="28">
        <v>198205.1</v>
      </c>
      <c r="Q19" s="28">
        <v>174438</v>
      </c>
      <c r="R19" s="30">
        <f>128739654+50000000</f>
        <v>178739654</v>
      </c>
      <c r="S19" s="30">
        <v>259092326</v>
      </c>
    </row>
    <row r="20" spans="1:19" ht="30" x14ac:dyDescent="0.25">
      <c r="A20" s="11" t="s">
        <v>31</v>
      </c>
      <c r="B20" s="12" t="s">
        <v>32</v>
      </c>
      <c r="C20" s="30">
        <f>SUM(C21)</f>
        <v>-200000000</v>
      </c>
      <c r="D20" s="28">
        <f t="shared" ref="D20:N20" si="14">SUM(D21)</f>
        <v>0</v>
      </c>
      <c r="E20" s="26">
        <f t="shared" si="2"/>
        <v>-200000000</v>
      </c>
      <c r="F20" s="28">
        <f t="shared" si="14"/>
        <v>0</v>
      </c>
      <c r="G20" s="26">
        <f t="shared" si="3"/>
        <v>-200000000</v>
      </c>
      <c r="H20" s="28">
        <f t="shared" si="14"/>
        <v>0</v>
      </c>
      <c r="I20" s="26">
        <f t="shared" si="4"/>
        <v>-200000000</v>
      </c>
      <c r="J20" s="28">
        <f t="shared" si="14"/>
        <v>0</v>
      </c>
      <c r="K20" s="26">
        <f t="shared" si="5"/>
        <v>-200000000</v>
      </c>
      <c r="L20" s="28">
        <f t="shared" si="14"/>
        <v>0</v>
      </c>
      <c r="M20" s="26">
        <f t="shared" si="6"/>
        <v>-200000000</v>
      </c>
      <c r="N20" s="28">
        <f t="shared" si="14"/>
        <v>0</v>
      </c>
      <c r="O20" s="26">
        <f t="shared" si="7"/>
        <v>-200000000</v>
      </c>
      <c r="P20" s="28">
        <f>SUM(P21)</f>
        <v>-97965</v>
      </c>
      <c r="Q20" s="28">
        <f>SUM(Q21)</f>
        <v>-100240.1</v>
      </c>
      <c r="R20" s="30">
        <f>SUM(R21)</f>
        <v>0</v>
      </c>
      <c r="S20" s="30">
        <f>SUM(S21)</f>
        <v>-128739654</v>
      </c>
    </row>
    <row r="21" spans="1:19" ht="30" x14ac:dyDescent="0.25">
      <c r="A21" s="11" t="s">
        <v>33</v>
      </c>
      <c r="B21" s="12" t="s">
        <v>119</v>
      </c>
      <c r="C21" s="30">
        <v>-200000000</v>
      </c>
      <c r="D21" s="27"/>
      <c r="E21" s="26">
        <f t="shared" si="2"/>
        <v>-200000000</v>
      </c>
      <c r="F21" s="27"/>
      <c r="G21" s="26">
        <f t="shared" si="3"/>
        <v>-200000000</v>
      </c>
      <c r="H21" s="27"/>
      <c r="I21" s="26">
        <f t="shared" si="4"/>
        <v>-200000000</v>
      </c>
      <c r="J21" s="27"/>
      <c r="K21" s="26">
        <f t="shared" si="5"/>
        <v>-200000000</v>
      </c>
      <c r="L21" s="27"/>
      <c r="M21" s="26">
        <f t="shared" si="6"/>
        <v>-200000000</v>
      </c>
      <c r="N21" s="27"/>
      <c r="O21" s="26">
        <f t="shared" si="7"/>
        <v>-200000000</v>
      </c>
      <c r="P21" s="28">
        <v>-97965</v>
      </c>
      <c r="Q21" s="28">
        <v>-100240.1</v>
      </c>
      <c r="R21" s="30">
        <v>0</v>
      </c>
      <c r="S21" s="30">
        <v>-128739654</v>
      </c>
    </row>
    <row r="22" spans="1:19" s="15" customFormat="1" ht="28.5" x14ac:dyDescent="0.25">
      <c r="A22" s="13" t="s">
        <v>34</v>
      </c>
      <c r="B22" s="14" t="s">
        <v>35</v>
      </c>
      <c r="C22" s="29">
        <f>C23+C25</f>
        <v>50000000</v>
      </c>
      <c r="D22" s="25">
        <f t="shared" ref="D22" si="15">D23+D25</f>
        <v>0</v>
      </c>
      <c r="E22" s="26">
        <f t="shared" si="2"/>
        <v>50000000</v>
      </c>
      <c r="F22" s="25">
        <f t="shared" ref="F22" si="16">F23+F25</f>
        <v>0</v>
      </c>
      <c r="G22" s="26">
        <f t="shared" si="3"/>
        <v>50000000</v>
      </c>
      <c r="H22" s="25">
        <f t="shared" ref="H22:J22" si="17">H23+H25</f>
        <v>0</v>
      </c>
      <c r="I22" s="26">
        <f t="shared" si="4"/>
        <v>50000000</v>
      </c>
      <c r="J22" s="25">
        <f t="shared" si="17"/>
        <v>0</v>
      </c>
      <c r="K22" s="26">
        <f t="shared" si="5"/>
        <v>50000000</v>
      </c>
      <c r="L22" s="25">
        <f t="shared" ref="L22:N22" si="18">L23+L25</f>
        <v>0</v>
      </c>
      <c r="M22" s="26">
        <f t="shared" si="6"/>
        <v>50000000</v>
      </c>
      <c r="N22" s="25">
        <f t="shared" si="18"/>
        <v>0</v>
      </c>
      <c r="O22" s="26">
        <f t="shared" si="7"/>
        <v>50000000</v>
      </c>
      <c r="P22" s="25">
        <f>P23+P25</f>
        <v>0</v>
      </c>
      <c r="Q22" s="25">
        <f>Q23+Q25</f>
        <v>0</v>
      </c>
      <c r="R22" s="29">
        <f>R23+R25</f>
        <v>-50000000</v>
      </c>
      <c r="S22" s="29">
        <f>S23+S25</f>
        <v>0</v>
      </c>
    </row>
    <row r="23" spans="1:19" s="15" customFormat="1" ht="30" x14ac:dyDescent="0.25">
      <c r="A23" s="16" t="s">
        <v>36</v>
      </c>
      <c r="B23" s="17" t="s">
        <v>37</v>
      </c>
      <c r="C23" s="30">
        <f>C24</f>
        <v>50000000</v>
      </c>
      <c r="D23" s="28">
        <f t="shared" ref="D23:N23" si="19">D24</f>
        <v>0</v>
      </c>
      <c r="E23" s="26">
        <f t="shared" si="2"/>
        <v>50000000</v>
      </c>
      <c r="F23" s="28">
        <f t="shared" si="19"/>
        <v>0</v>
      </c>
      <c r="G23" s="26">
        <f t="shared" si="3"/>
        <v>50000000</v>
      </c>
      <c r="H23" s="28">
        <f t="shared" si="19"/>
        <v>0</v>
      </c>
      <c r="I23" s="26">
        <f t="shared" si="4"/>
        <v>50000000</v>
      </c>
      <c r="J23" s="28">
        <f t="shared" si="19"/>
        <v>0</v>
      </c>
      <c r="K23" s="26">
        <f t="shared" si="5"/>
        <v>50000000</v>
      </c>
      <c r="L23" s="28">
        <f t="shared" si="19"/>
        <v>0</v>
      </c>
      <c r="M23" s="26">
        <f t="shared" si="6"/>
        <v>50000000</v>
      </c>
      <c r="N23" s="28">
        <f t="shared" si="19"/>
        <v>0</v>
      </c>
      <c r="O23" s="26">
        <f t="shared" si="7"/>
        <v>50000000</v>
      </c>
      <c r="P23" s="28">
        <f>P24</f>
        <v>0</v>
      </c>
      <c r="Q23" s="28">
        <f>Q24</f>
        <v>0</v>
      </c>
      <c r="R23" s="30">
        <f>R24</f>
        <v>0</v>
      </c>
      <c r="S23" s="30">
        <f>S24</f>
        <v>0</v>
      </c>
    </row>
    <row r="24" spans="1:19" s="15" customFormat="1" ht="30" x14ac:dyDescent="0.25">
      <c r="A24" s="16" t="s">
        <v>38</v>
      </c>
      <c r="B24" s="17" t="s">
        <v>116</v>
      </c>
      <c r="C24" s="30">
        <v>50000000</v>
      </c>
      <c r="D24" s="27"/>
      <c r="E24" s="26">
        <f t="shared" si="2"/>
        <v>50000000</v>
      </c>
      <c r="F24" s="27"/>
      <c r="G24" s="26">
        <f t="shared" si="3"/>
        <v>50000000</v>
      </c>
      <c r="H24" s="27"/>
      <c r="I24" s="26">
        <f t="shared" si="4"/>
        <v>50000000</v>
      </c>
      <c r="J24" s="27"/>
      <c r="K24" s="26">
        <f t="shared" si="5"/>
        <v>50000000</v>
      </c>
      <c r="L24" s="27"/>
      <c r="M24" s="26">
        <f t="shared" si="6"/>
        <v>50000000</v>
      </c>
      <c r="N24" s="27"/>
      <c r="O24" s="26">
        <f t="shared" si="7"/>
        <v>50000000</v>
      </c>
      <c r="P24" s="28"/>
      <c r="Q24" s="28"/>
      <c r="R24" s="30"/>
      <c r="S24" s="30"/>
    </row>
    <row r="25" spans="1:19" s="15" customFormat="1" ht="45" x14ac:dyDescent="0.25">
      <c r="A25" s="16" t="s">
        <v>39</v>
      </c>
      <c r="B25" s="17" t="s">
        <v>40</v>
      </c>
      <c r="C25" s="30">
        <f>SUM(C26)</f>
        <v>0</v>
      </c>
      <c r="D25" s="28">
        <f t="shared" ref="D25:N25" si="20">SUM(D26)</f>
        <v>0</v>
      </c>
      <c r="E25" s="26">
        <f t="shared" si="2"/>
        <v>0</v>
      </c>
      <c r="F25" s="28">
        <f t="shared" si="20"/>
        <v>0</v>
      </c>
      <c r="G25" s="26">
        <f t="shared" si="3"/>
        <v>0</v>
      </c>
      <c r="H25" s="28">
        <f t="shared" si="20"/>
        <v>0</v>
      </c>
      <c r="I25" s="26">
        <f t="shared" si="4"/>
        <v>0</v>
      </c>
      <c r="J25" s="28">
        <f t="shared" si="20"/>
        <v>0</v>
      </c>
      <c r="K25" s="26">
        <f t="shared" si="5"/>
        <v>0</v>
      </c>
      <c r="L25" s="28">
        <f t="shared" si="20"/>
        <v>0</v>
      </c>
      <c r="M25" s="26">
        <f t="shared" si="6"/>
        <v>0</v>
      </c>
      <c r="N25" s="28">
        <f t="shared" si="20"/>
        <v>0</v>
      </c>
      <c r="O25" s="26">
        <f t="shared" si="7"/>
        <v>0</v>
      </c>
      <c r="P25" s="28">
        <f>SUM(P26)</f>
        <v>0</v>
      </c>
      <c r="Q25" s="28">
        <f>SUM(Q26)</f>
        <v>0</v>
      </c>
      <c r="R25" s="30">
        <f>SUM(R26)</f>
        <v>-50000000</v>
      </c>
      <c r="S25" s="30">
        <f>SUM(S26)</f>
        <v>0</v>
      </c>
    </row>
    <row r="26" spans="1:19" s="15" customFormat="1" ht="45" x14ac:dyDescent="0.25">
      <c r="A26" s="16" t="s">
        <v>41</v>
      </c>
      <c r="B26" s="17" t="s">
        <v>117</v>
      </c>
      <c r="C26" s="30"/>
      <c r="D26" s="27"/>
      <c r="E26" s="26">
        <f t="shared" si="2"/>
        <v>0</v>
      </c>
      <c r="F26" s="27"/>
      <c r="G26" s="26">
        <f t="shared" si="3"/>
        <v>0</v>
      </c>
      <c r="H26" s="27"/>
      <c r="I26" s="26">
        <f t="shared" si="4"/>
        <v>0</v>
      </c>
      <c r="J26" s="27"/>
      <c r="K26" s="26">
        <f t="shared" si="5"/>
        <v>0</v>
      </c>
      <c r="L26" s="27"/>
      <c r="M26" s="26">
        <f t="shared" si="6"/>
        <v>0</v>
      </c>
      <c r="N26" s="27"/>
      <c r="O26" s="26">
        <f t="shared" si="7"/>
        <v>0</v>
      </c>
      <c r="P26" s="28"/>
      <c r="Q26" s="28"/>
      <c r="R26" s="30">
        <v>-50000000</v>
      </c>
      <c r="S26" s="30"/>
    </row>
    <row r="27" spans="1:19" s="15" customFormat="1" ht="28.5" x14ac:dyDescent="0.25">
      <c r="A27" s="13" t="s">
        <v>42</v>
      </c>
      <c r="B27" s="14" t="s">
        <v>43</v>
      </c>
      <c r="C27" s="29">
        <f t="shared" ref="C27:Q27" si="21">C28+C31+C34</f>
        <v>170125800.13</v>
      </c>
      <c r="D27" s="29">
        <f t="shared" si="21"/>
        <v>0</v>
      </c>
      <c r="E27" s="29">
        <f t="shared" si="21"/>
        <v>170125800.13</v>
      </c>
      <c r="F27" s="29">
        <f t="shared" si="21"/>
        <v>0</v>
      </c>
      <c r="G27" s="29">
        <f t="shared" si="21"/>
        <v>170125800.13</v>
      </c>
      <c r="H27" s="29">
        <f t="shared" si="21"/>
        <v>0</v>
      </c>
      <c r="I27" s="29">
        <f t="shared" si="21"/>
        <v>170125800.13</v>
      </c>
      <c r="J27" s="29">
        <f t="shared" si="21"/>
        <v>0</v>
      </c>
      <c r="K27" s="29">
        <f t="shared" si="21"/>
        <v>170125800.13</v>
      </c>
      <c r="L27" s="29">
        <f t="shared" si="21"/>
        <v>0</v>
      </c>
      <c r="M27" s="29">
        <f t="shared" si="21"/>
        <v>170125800.13</v>
      </c>
      <c r="N27" s="29">
        <f t="shared" si="21"/>
        <v>0</v>
      </c>
      <c r="O27" s="29">
        <f t="shared" si="21"/>
        <v>170125800.13</v>
      </c>
      <c r="P27" s="29">
        <f t="shared" si="21"/>
        <v>0</v>
      </c>
      <c r="Q27" s="29">
        <f t="shared" si="21"/>
        <v>0</v>
      </c>
      <c r="R27" s="29">
        <f>R28+R31+R34</f>
        <v>0</v>
      </c>
      <c r="S27" s="29">
        <f>S28+S31+S34</f>
        <v>0</v>
      </c>
    </row>
    <row r="28" spans="1:19" s="15" customFormat="1" ht="30" x14ac:dyDescent="0.25">
      <c r="A28" s="16" t="s">
        <v>44</v>
      </c>
      <c r="B28" s="17" t="s">
        <v>45</v>
      </c>
      <c r="C28" s="30">
        <f t="shared" ref="C28:Q29" si="22">C29</f>
        <v>170125800.13</v>
      </c>
      <c r="D28" s="30">
        <f t="shared" si="22"/>
        <v>0</v>
      </c>
      <c r="E28" s="30">
        <f t="shared" si="22"/>
        <v>170125800.13</v>
      </c>
      <c r="F28" s="30">
        <f t="shared" si="22"/>
        <v>0</v>
      </c>
      <c r="G28" s="30">
        <f t="shared" si="22"/>
        <v>170125800.13</v>
      </c>
      <c r="H28" s="30">
        <f t="shared" si="22"/>
        <v>0</v>
      </c>
      <c r="I28" s="30">
        <f t="shared" si="22"/>
        <v>170125800.13</v>
      </c>
      <c r="J28" s="30">
        <f t="shared" si="22"/>
        <v>0</v>
      </c>
      <c r="K28" s="30">
        <f t="shared" si="22"/>
        <v>170125800.13</v>
      </c>
      <c r="L28" s="30">
        <f t="shared" si="22"/>
        <v>0</v>
      </c>
      <c r="M28" s="30">
        <f t="shared" si="22"/>
        <v>170125800.13</v>
      </c>
      <c r="N28" s="30">
        <f t="shared" si="22"/>
        <v>0</v>
      </c>
      <c r="O28" s="30">
        <f t="shared" si="22"/>
        <v>170125800.13</v>
      </c>
      <c r="P28" s="30">
        <f t="shared" si="22"/>
        <v>0</v>
      </c>
      <c r="Q28" s="30">
        <f t="shared" si="22"/>
        <v>0</v>
      </c>
      <c r="R28" s="30">
        <f t="shared" ref="R28:S29" si="23">R29</f>
        <v>0</v>
      </c>
      <c r="S28" s="30">
        <f t="shared" si="23"/>
        <v>0</v>
      </c>
    </row>
    <row r="29" spans="1:19" s="15" customFormat="1" ht="30" x14ac:dyDescent="0.25">
      <c r="A29" s="16" t="s">
        <v>46</v>
      </c>
      <c r="B29" s="17" t="s">
        <v>47</v>
      </c>
      <c r="C29" s="30">
        <f t="shared" si="22"/>
        <v>170125800.13</v>
      </c>
      <c r="D29" s="30">
        <f t="shared" si="22"/>
        <v>0</v>
      </c>
      <c r="E29" s="30">
        <f t="shared" si="22"/>
        <v>170125800.13</v>
      </c>
      <c r="F29" s="30">
        <f t="shared" si="22"/>
        <v>0</v>
      </c>
      <c r="G29" s="30">
        <f t="shared" si="22"/>
        <v>170125800.13</v>
      </c>
      <c r="H29" s="30">
        <f t="shared" si="22"/>
        <v>0</v>
      </c>
      <c r="I29" s="30">
        <f t="shared" si="22"/>
        <v>170125800.13</v>
      </c>
      <c r="J29" s="30">
        <f t="shared" si="22"/>
        <v>0</v>
      </c>
      <c r="K29" s="30">
        <f t="shared" si="22"/>
        <v>170125800.13</v>
      </c>
      <c r="L29" s="30">
        <f t="shared" si="22"/>
        <v>0</v>
      </c>
      <c r="M29" s="30">
        <f t="shared" si="22"/>
        <v>170125800.13</v>
      </c>
      <c r="N29" s="30">
        <f t="shared" si="22"/>
        <v>0</v>
      </c>
      <c r="O29" s="30">
        <f t="shared" si="22"/>
        <v>170125800.13</v>
      </c>
      <c r="P29" s="30">
        <f t="shared" si="22"/>
        <v>0</v>
      </c>
      <c r="Q29" s="30">
        <f t="shared" si="22"/>
        <v>0</v>
      </c>
      <c r="R29" s="30">
        <f t="shared" si="23"/>
        <v>0</v>
      </c>
      <c r="S29" s="30">
        <f t="shared" si="23"/>
        <v>0</v>
      </c>
    </row>
    <row r="30" spans="1:19" s="15" customFormat="1" ht="45" x14ac:dyDescent="0.25">
      <c r="A30" s="16" t="s">
        <v>48</v>
      </c>
      <c r="B30" s="17" t="s">
        <v>49</v>
      </c>
      <c r="C30" s="30">
        <f>170125800.13</f>
        <v>170125800.13</v>
      </c>
      <c r="D30" s="27"/>
      <c r="E30" s="26">
        <f t="shared" si="2"/>
        <v>170125800.13</v>
      </c>
      <c r="F30" s="27"/>
      <c r="G30" s="26">
        <f t="shared" si="3"/>
        <v>170125800.13</v>
      </c>
      <c r="H30" s="27"/>
      <c r="I30" s="26">
        <f t="shared" si="4"/>
        <v>170125800.13</v>
      </c>
      <c r="J30" s="27"/>
      <c r="K30" s="26">
        <f t="shared" si="5"/>
        <v>170125800.13</v>
      </c>
      <c r="L30" s="27"/>
      <c r="M30" s="26">
        <f t="shared" si="6"/>
        <v>170125800.13</v>
      </c>
      <c r="N30" s="27"/>
      <c r="O30" s="26">
        <f t="shared" si="7"/>
        <v>170125800.13</v>
      </c>
      <c r="P30" s="28">
        <v>0</v>
      </c>
      <c r="Q30" s="28">
        <v>0</v>
      </c>
      <c r="R30" s="30">
        <v>0</v>
      </c>
      <c r="S30" s="30">
        <v>0</v>
      </c>
    </row>
    <row r="31" spans="1:19" s="15" customFormat="1" ht="30" hidden="1" x14ac:dyDescent="0.25">
      <c r="A31" s="16" t="s">
        <v>50</v>
      </c>
      <c r="B31" s="17" t="s">
        <v>51</v>
      </c>
      <c r="C31" s="32">
        <f>C32</f>
        <v>0</v>
      </c>
      <c r="D31" s="27"/>
      <c r="E31" s="26">
        <f t="shared" si="2"/>
        <v>0</v>
      </c>
      <c r="F31" s="27"/>
      <c r="G31" s="26">
        <f t="shared" si="3"/>
        <v>0</v>
      </c>
      <c r="H31" s="27"/>
      <c r="I31" s="26">
        <f t="shared" si="4"/>
        <v>0</v>
      </c>
      <c r="J31" s="27"/>
      <c r="K31" s="26">
        <f t="shared" si="5"/>
        <v>0</v>
      </c>
      <c r="L31" s="27"/>
      <c r="M31" s="26">
        <f t="shared" si="6"/>
        <v>0</v>
      </c>
      <c r="N31" s="27"/>
      <c r="O31" s="26">
        <f t="shared" si="7"/>
        <v>0</v>
      </c>
      <c r="P31" s="28">
        <f>P32</f>
        <v>0</v>
      </c>
      <c r="Q31" s="28">
        <f>Q32</f>
        <v>0</v>
      </c>
      <c r="R31" s="30">
        <f t="shared" ref="R31:S32" si="24">R32</f>
        <v>0</v>
      </c>
      <c r="S31" s="30">
        <f t="shared" si="24"/>
        <v>0</v>
      </c>
    </row>
    <row r="32" spans="1:19" s="15" customFormat="1" ht="75" hidden="1" x14ac:dyDescent="0.25">
      <c r="A32" s="16" t="s">
        <v>52</v>
      </c>
      <c r="B32" s="17" t="s">
        <v>53</v>
      </c>
      <c r="C32" s="32">
        <f>C33</f>
        <v>0</v>
      </c>
      <c r="D32" s="27"/>
      <c r="E32" s="26">
        <f t="shared" si="2"/>
        <v>0</v>
      </c>
      <c r="F32" s="27"/>
      <c r="G32" s="26">
        <f t="shared" si="3"/>
        <v>0</v>
      </c>
      <c r="H32" s="27"/>
      <c r="I32" s="26">
        <f t="shared" si="4"/>
        <v>0</v>
      </c>
      <c r="J32" s="27"/>
      <c r="K32" s="26">
        <f t="shared" si="5"/>
        <v>0</v>
      </c>
      <c r="L32" s="27"/>
      <c r="M32" s="26">
        <f t="shared" si="6"/>
        <v>0</v>
      </c>
      <c r="N32" s="27"/>
      <c r="O32" s="26">
        <f t="shared" si="7"/>
        <v>0</v>
      </c>
      <c r="P32" s="28">
        <f>P33</f>
        <v>0</v>
      </c>
      <c r="Q32" s="28">
        <f>Q33</f>
        <v>0</v>
      </c>
      <c r="R32" s="30">
        <f t="shared" si="24"/>
        <v>0</v>
      </c>
      <c r="S32" s="30">
        <f t="shared" si="24"/>
        <v>0</v>
      </c>
    </row>
    <row r="33" spans="1:19" s="15" customFormat="1" ht="90" hidden="1" x14ac:dyDescent="0.25">
      <c r="A33" s="16" t="s">
        <v>54</v>
      </c>
      <c r="B33" s="17" t="s">
        <v>55</v>
      </c>
      <c r="C33" s="32">
        <v>0</v>
      </c>
      <c r="D33" s="27"/>
      <c r="E33" s="26">
        <f t="shared" si="2"/>
        <v>0</v>
      </c>
      <c r="F33" s="27"/>
      <c r="G33" s="26">
        <f t="shared" si="3"/>
        <v>0</v>
      </c>
      <c r="H33" s="27"/>
      <c r="I33" s="26">
        <f t="shared" si="4"/>
        <v>0</v>
      </c>
      <c r="J33" s="27"/>
      <c r="K33" s="26">
        <f t="shared" si="5"/>
        <v>0</v>
      </c>
      <c r="L33" s="27"/>
      <c r="M33" s="26">
        <f t="shared" si="6"/>
        <v>0</v>
      </c>
      <c r="N33" s="27"/>
      <c r="O33" s="26">
        <f t="shared" si="7"/>
        <v>0</v>
      </c>
      <c r="P33" s="28">
        <v>0</v>
      </c>
      <c r="Q33" s="28">
        <v>0</v>
      </c>
      <c r="R33" s="30">
        <v>0</v>
      </c>
      <c r="S33" s="30">
        <v>0</v>
      </c>
    </row>
    <row r="34" spans="1:19" s="15" customFormat="1" ht="30" hidden="1" x14ac:dyDescent="0.25">
      <c r="A34" s="16" t="s">
        <v>56</v>
      </c>
      <c r="B34" s="17" t="s">
        <v>57</v>
      </c>
      <c r="C34" s="32">
        <f>C35+C40</f>
        <v>0</v>
      </c>
      <c r="D34" s="27"/>
      <c r="E34" s="26">
        <f t="shared" si="2"/>
        <v>0</v>
      </c>
      <c r="F34" s="27"/>
      <c r="G34" s="26">
        <f t="shared" si="3"/>
        <v>0</v>
      </c>
      <c r="H34" s="27"/>
      <c r="I34" s="26">
        <f t="shared" si="4"/>
        <v>0</v>
      </c>
      <c r="J34" s="27"/>
      <c r="K34" s="26">
        <f t="shared" si="5"/>
        <v>0</v>
      </c>
      <c r="L34" s="27"/>
      <c r="M34" s="26">
        <f t="shared" si="6"/>
        <v>0</v>
      </c>
      <c r="N34" s="27"/>
      <c r="O34" s="26">
        <f t="shared" si="7"/>
        <v>0</v>
      </c>
      <c r="P34" s="28">
        <f>P35+P40</f>
        <v>0</v>
      </c>
      <c r="Q34" s="28">
        <f>Q35+Q40</f>
        <v>0</v>
      </c>
      <c r="R34" s="30">
        <f>R35+R40</f>
        <v>0</v>
      </c>
      <c r="S34" s="30">
        <f>S35+S40</f>
        <v>0</v>
      </c>
    </row>
    <row r="35" spans="1:19" s="15" customFormat="1" ht="30" hidden="1" x14ac:dyDescent="0.25">
      <c r="A35" s="16" t="s">
        <v>58</v>
      </c>
      <c r="B35" s="17" t="s">
        <v>59</v>
      </c>
      <c r="C35" s="32">
        <f>C36+C38</f>
        <v>0</v>
      </c>
      <c r="D35" s="27"/>
      <c r="E35" s="26">
        <f t="shared" si="2"/>
        <v>0</v>
      </c>
      <c r="F35" s="27"/>
      <c r="G35" s="26">
        <f t="shared" si="3"/>
        <v>0</v>
      </c>
      <c r="H35" s="27"/>
      <c r="I35" s="26">
        <f t="shared" si="4"/>
        <v>0</v>
      </c>
      <c r="J35" s="27"/>
      <c r="K35" s="26">
        <f t="shared" si="5"/>
        <v>0</v>
      </c>
      <c r="L35" s="27"/>
      <c r="M35" s="26">
        <f t="shared" si="6"/>
        <v>0</v>
      </c>
      <c r="N35" s="27"/>
      <c r="O35" s="26">
        <f t="shared" si="7"/>
        <v>0</v>
      </c>
      <c r="P35" s="28">
        <f>P36+P38</f>
        <v>0</v>
      </c>
      <c r="Q35" s="28">
        <f>Q36+Q38</f>
        <v>0</v>
      </c>
      <c r="R35" s="30">
        <f>R36+R38</f>
        <v>0</v>
      </c>
      <c r="S35" s="30">
        <f>S36+S38</f>
        <v>0</v>
      </c>
    </row>
    <row r="36" spans="1:19" s="15" customFormat="1" ht="30" hidden="1" x14ac:dyDescent="0.25">
      <c r="A36" s="16" t="s">
        <v>60</v>
      </c>
      <c r="B36" s="17" t="s">
        <v>61</v>
      </c>
      <c r="C36" s="32">
        <f>C37</f>
        <v>0</v>
      </c>
      <c r="D36" s="27"/>
      <c r="E36" s="26">
        <f t="shared" si="2"/>
        <v>0</v>
      </c>
      <c r="F36" s="27"/>
      <c r="G36" s="26">
        <f t="shared" si="3"/>
        <v>0</v>
      </c>
      <c r="H36" s="27"/>
      <c r="I36" s="26">
        <f t="shared" si="4"/>
        <v>0</v>
      </c>
      <c r="J36" s="27"/>
      <c r="K36" s="26">
        <f t="shared" si="5"/>
        <v>0</v>
      </c>
      <c r="L36" s="27"/>
      <c r="M36" s="26">
        <f t="shared" si="6"/>
        <v>0</v>
      </c>
      <c r="N36" s="27"/>
      <c r="O36" s="26">
        <f t="shared" si="7"/>
        <v>0</v>
      </c>
      <c r="P36" s="28">
        <f>P37</f>
        <v>0</v>
      </c>
      <c r="Q36" s="28">
        <f>Q37</f>
        <v>0</v>
      </c>
      <c r="R36" s="30">
        <f>R37</f>
        <v>0</v>
      </c>
      <c r="S36" s="30">
        <f>S37</f>
        <v>0</v>
      </c>
    </row>
    <row r="37" spans="1:19" s="15" customFormat="1" ht="30" hidden="1" x14ac:dyDescent="0.25">
      <c r="A37" s="16" t="s">
        <v>62</v>
      </c>
      <c r="B37" s="17" t="s">
        <v>63</v>
      </c>
      <c r="C37" s="32">
        <v>0</v>
      </c>
      <c r="D37" s="27"/>
      <c r="E37" s="26">
        <f t="shared" si="2"/>
        <v>0</v>
      </c>
      <c r="F37" s="27"/>
      <c r="G37" s="26">
        <f t="shared" si="3"/>
        <v>0</v>
      </c>
      <c r="H37" s="27"/>
      <c r="I37" s="26">
        <f t="shared" si="4"/>
        <v>0</v>
      </c>
      <c r="J37" s="27"/>
      <c r="K37" s="26">
        <f t="shared" si="5"/>
        <v>0</v>
      </c>
      <c r="L37" s="27"/>
      <c r="M37" s="26">
        <f t="shared" si="6"/>
        <v>0</v>
      </c>
      <c r="N37" s="27"/>
      <c r="O37" s="26">
        <f t="shared" si="7"/>
        <v>0</v>
      </c>
      <c r="P37" s="28">
        <v>0</v>
      </c>
      <c r="Q37" s="28">
        <v>0</v>
      </c>
      <c r="R37" s="30">
        <v>0</v>
      </c>
      <c r="S37" s="30">
        <v>0</v>
      </c>
    </row>
    <row r="38" spans="1:19" s="15" customFormat="1" ht="45" hidden="1" x14ac:dyDescent="0.25">
      <c r="A38" s="16" t="s">
        <v>64</v>
      </c>
      <c r="B38" s="17" t="s">
        <v>65</v>
      </c>
      <c r="C38" s="32">
        <f>C39</f>
        <v>0</v>
      </c>
      <c r="D38" s="27"/>
      <c r="E38" s="26">
        <f t="shared" si="2"/>
        <v>0</v>
      </c>
      <c r="F38" s="27"/>
      <c r="G38" s="26">
        <f t="shared" si="3"/>
        <v>0</v>
      </c>
      <c r="H38" s="27"/>
      <c r="I38" s="26">
        <f t="shared" si="4"/>
        <v>0</v>
      </c>
      <c r="J38" s="27"/>
      <c r="K38" s="26">
        <f t="shared" si="5"/>
        <v>0</v>
      </c>
      <c r="L38" s="27"/>
      <c r="M38" s="26">
        <f t="shared" si="6"/>
        <v>0</v>
      </c>
      <c r="N38" s="27"/>
      <c r="O38" s="26">
        <f t="shared" si="7"/>
        <v>0</v>
      </c>
      <c r="P38" s="28">
        <f>P39</f>
        <v>0</v>
      </c>
      <c r="Q38" s="28">
        <f>Q39</f>
        <v>0</v>
      </c>
      <c r="R38" s="30">
        <f>R39</f>
        <v>0</v>
      </c>
      <c r="S38" s="30">
        <f>S39</f>
        <v>0</v>
      </c>
    </row>
    <row r="39" spans="1:19" s="15" customFormat="1" ht="45" hidden="1" x14ac:dyDescent="0.25">
      <c r="A39" s="16" t="s">
        <v>66</v>
      </c>
      <c r="B39" s="17" t="s">
        <v>67</v>
      </c>
      <c r="C39" s="32">
        <v>0</v>
      </c>
      <c r="D39" s="27"/>
      <c r="E39" s="26">
        <f t="shared" si="2"/>
        <v>0</v>
      </c>
      <c r="F39" s="27"/>
      <c r="G39" s="26">
        <f t="shared" si="3"/>
        <v>0</v>
      </c>
      <c r="H39" s="27"/>
      <c r="I39" s="26">
        <f t="shared" si="4"/>
        <v>0</v>
      </c>
      <c r="J39" s="27"/>
      <c r="K39" s="26">
        <f t="shared" si="5"/>
        <v>0</v>
      </c>
      <c r="L39" s="27"/>
      <c r="M39" s="26">
        <f t="shared" si="6"/>
        <v>0</v>
      </c>
      <c r="N39" s="27"/>
      <c r="O39" s="26">
        <f t="shared" si="7"/>
        <v>0</v>
      </c>
      <c r="P39" s="28">
        <v>0</v>
      </c>
      <c r="Q39" s="28">
        <v>0</v>
      </c>
      <c r="R39" s="30">
        <v>0</v>
      </c>
      <c r="S39" s="30">
        <v>0</v>
      </c>
    </row>
    <row r="40" spans="1:19" s="15" customFormat="1" ht="30" hidden="1" x14ac:dyDescent="0.25">
      <c r="A40" s="16" t="s">
        <v>68</v>
      </c>
      <c r="B40" s="17" t="s">
        <v>69</v>
      </c>
      <c r="C40" s="32">
        <f>C41</f>
        <v>0</v>
      </c>
      <c r="D40" s="27"/>
      <c r="E40" s="26">
        <f t="shared" si="2"/>
        <v>0</v>
      </c>
      <c r="F40" s="27"/>
      <c r="G40" s="26">
        <f t="shared" si="3"/>
        <v>0</v>
      </c>
      <c r="H40" s="27"/>
      <c r="I40" s="26">
        <f t="shared" si="4"/>
        <v>0</v>
      </c>
      <c r="J40" s="27"/>
      <c r="K40" s="26">
        <f t="shared" si="5"/>
        <v>0</v>
      </c>
      <c r="L40" s="27"/>
      <c r="M40" s="26">
        <f t="shared" si="6"/>
        <v>0</v>
      </c>
      <c r="N40" s="27"/>
      <c r="O40" s="26">
        <f t="shared" si="7"/>
        <v>0</v>
      </c>
      <c r="P40" s="28">
        <f>P41</f>
        <v>0</v>
      </c>
      <c r="Q40" s="28">
        <f>Q41</f>
        <v>0</v>
      </c>
      <c r="R40" s="30">
        <f t="shared" ref="R40:S41" si="25">R41</f>
        <v>0</v>
      </c>
      <c r="S40" s="30">
        <f t="shared" si="25"/>
        <v>0</v>
      </c>
    </row>
    <row r="41" spans="1:19" s="15" customFormat="1" ht="30" hidden="1" x14ac:dyDescent="0.25">
      <c r="A41" s="16" t="s">
        <v>70</v>
      </c>
      <c r="B41" s="17" t="s">
        <v>71</v>
      </c>
      <c r="C41" s="32">
        <f>C42</f>
        <v>0</v>
      </c>
      <c r="D41" s="27"/>
      <c r="E41" s="26">
        <f t="shared" si="2"/>
        <v>0</v>
      </c>
      <c r="F41" s="27"/>
      <c r="G41" s="26">
        <f t="shared" si="3"/>
        <v>0</v>
      </c>
      <c r="H41" s="27"/>
      <c r="I41" s="26">
        <f t="shared" si="4"/>
        <v>0</v>
      </c>
      <c r="J41" s="27"/>
      <c r="K41" s="26">
        <f t="shared" si="5"/>
        <v>0</v>
      </c>
      <c r="L41" s="27"/>
      <c r="M41" s="26">
        <f t="shared" si="6"/>
        <v>0</v>
      </c>
      <c r="N41" s="27"/>
      <c r="O41" s="26">
        <f t="shared" si="7"/>
        <v>0</v>
      </c>
      <c r="P41" s="28">
        <f>P42</f>
        <v>0</v>
      </c>
      <c r="Q41" s="28">
        <f>Q42</f>
        <v>0</v>
      </c>
      <c r="R41" s="30">
        <f t="shared" si="25"/>
        <v>0</v>
      </c>
      <c r="S41" s="30">
        <f t="shared" si="25"/>
        <v>0</v>
      </c>
    </row>
    <row r="42" spans="1:19" s="15" customFormat="1" ht="45" hidden="1" x14ac:dyDescent="0.25">
      <c r="A42" s="16" t="s">
        <v>72</v>
      </c>
      <c r="B42" s="17" t="s">
        <v>73</v>
      </c>
      <c r="C42" s="32">
        <v>0</v>
      </c>
      <c r="D42" s="27"/>
      <c r="E42" s="26">
        <f t="shared" si="2"/>
        <v>0</v>
      </c>
      <c r="F42" s="27"/>
      <c r="G42" s="26">
        <f t="shared" si="3"/>
        <v>0</v>
      </c>
      <c r="H42" s="27"/>
      <c r="I42" s="26">
        <f t="shared" si="4"/>
        <v>0</v>
      </c>
      <c r="J42" s="27"/>
      <c r="K42" s="26">
        <f t="shared" si="5"/>
        <v>0</v>
      </c>
      <c r="L42" s="27"/>
      <c r="M42" s="26">
        <f t="shared" si="6"/>
        <v>0</v>
      </c>
      <c r="N42" s="27"/>
      <c r="O42" s="26">
        <f t="shared" si="7"/>
        <v>0</v>
      </c>
      <c r="P42" s="28">
        <v>0</v>
      </c>
      <c r="Q42" s="28">
        <v>0</v>
      </c>
      <c r="R42" s="30">
        <v>0</v>
      </c>
      <c r="S42" s="30">
        <v>0</v>
      </c>
    </row>
    <row r="43" spans="1:19" s="15" customFormat="1" hidden="1" x14ac:dyDescent="0.25">
      <c r="A43" s="16" t="s">
        <v>74</v>
      </c>
      <c r="B43" s="17" t="s">
        <v>75</v>
      </c>
      <c r="C43" s="32">
        <v>0</v>
      </c>
      <c r="D43" s="27"/>
      <c r="E43" s="26">
        <f t="shared" si="2"/>
        <v>0</v>
      </c>
      <c r="F43" s="27"/>
      <c r="G43" s="26">
        <f t="shared" si="3"/>
        <v>0</v>
      </c>
      <c r="H43" s="27"/>
      <c r="I43" s="26">
        <f t="shared" si="4"/>
        <v>0</v>
      </c>
      <c r="J43" s="27"/>
      <c r="K43" s="26">
        <f t="shared" si="5"/>
        <v>0</v>
      </c>
      <c r="L43" s="27"/>
      <c r="M43" s="26">
        <f t="shared" si="6"/>
        <v>0</v>
      </c>
      <c r="N43" s="27"/>
      <c r="O43" s="26">
        <f t="shared" si="7"/>
        <v>0</v>
      </c>
      <c r="P43" s="28">
        <v>0</v>
      </c>
      <c r="Q43" s="28">
        <v>0</v>
      </c>
      <c r="R43" s="30">
        <v>0</v>
      </c>
      <c r="S43" s="30">
        <v>0</v>
      </c>
    </row>
    <row r="44" spans="1:19" s="15" customFormat="1" ht="30" hidden="1" x14ac:dyDescent="0.25">
      <c r="A44" s="16" t="s">
        <v>76</v>
      </c>
      <c r="B44" s="17" t="s">
        <v>77</v>
      </c>
      <c r="C44" s="32">
        <v>0</v>
      </c>
      <c r="D44" s="27"/>
      <c r="E44" s="26">
        <f t="shared" si="2"/>
        <v>0</v>
      </c>
      <c r="F44" s="27"/>
      <c r="G44" s="26">
        <f t="shared" si="3"/>
        <v>0</v>
      </c>
      <c r="H44" s="27"/>
      <c r="I44" s="26">
        <f t="shared" si="4"/>
        <v>0</v>
      </c>
      <c r="J44" s="27"/>
      <c r="K44" s="26">
        <f t="shared" si="5"/>
        <v>0</v>
      </c>
      <c r="L44" s="27"/>
      <c r="M44" s="26">
        <f t="shared" si="6"/>
        <v>0</v>
      </c>
      <c r="N44" s="27"/>
      <c r="O44" s="26">
        <f t="shared" si="7"/>
        <v>0</v>
      </c>
      <c r="P44" s="28">
        <v>0</v>
      </c>
      <c r="Q44" s="28">
        <v>0</v>
      </c>
      <c r="R44" s="30">
        <v>0</v>
      </c>
      <c r="S44" s="30">
        <v>0</v>
      </c>
    </row>
    <row r="45" spans="1:19" s="15" customFormat="1" ht="30" hidden="1" x14ac:dyDescent="0.25">
      <c r="A45" s="16" t="s">
        <v>78</v>
      </c>
      <c r="B45" s="17" t="s">
        <v>79</v>
      </c>
      <c r="C45" s="32">
        <v>0</v>
      </c>
      <c r="D45" s="27"/>
      <c r="E45" s="26">
        <f t="shared" si="2"/>
        <v>0</v>
      </c>
      <c r="F45" s="27"/>
      <c r="G45" s="26">
        <f t="shared" si="3"/>
        <v>0</v>
      </c>
      <c r="H45" s="27"/>
      <c r="I45" s="26">
        <f t="shared" si="4"/>
        <v>0</v>
      </c>
      <c r="J45" s="27"/>
      <c r="K45" s="26">
        <f t="shared" si="5"/>
        <v>0</v>
      </c>
      <c r="L45" s="27"/>
      <c r="M45" s="26">
        <f t="shared" si="6"/>
        <v>0</v>
      </c>
      <c r="N45" s="27"/>
      <c r="O45" s="26">
        <f t="shared" si="7"/>
        <v>0</v>
      </c>
      <c r="P45" s="28">
        <v>0</v>
      </c>
      <c r="Q45" s="28">
        <v>0</v>
      </c>
      <c r="R45" s="30">
        <v>0</v>
      </c>
      <c r="S45" s="30">
        <v>0</v>
      </c>
    </row>
    <row r="46" spans="1:19" s="15" customFormat="1" ht="28.5" x14ac:dyDescent="0.25">
      <c r="A46" s="13" t="s">
        <v>80</v>
      </c>
      <c r="B46" s="14" t="s">
        <v>81</v>
      </c>
      <c r="C46" s="29">
        <f>SUM(C47+C54)</f>
        <v>27432500</v>
      </c>
      <c r="D46" s="25">
        <f t="shared" ref="D46" si="26">SUM(D47+D54)</f>
        <v>0</v>
      </c>
      <c r="E46" s="26">
        <f t="shared" si="2"/>
        <v>27432500</v>
      </c>
      <c r="F46" s="25">
        <f t="shared" ref="F46" si="27">SUM(F47+F54)</f>
        <v>0</v>
      </c>
      <c r="G46" s="26">
        <f t="shared" si="3"/>
        <v>27432500</v>
      </c>
      <c r="H46" s="25">
        <f t="shared" ref="H46:J46" si="28">SUM(H47+H54)</f>
        <v>0</v>
      </c>
      <c r="I46" s="26">
        <f t="shared" si="4"/>
        <v>27432500</v>
      </c>
      <c r="J46" s="25">
        <f t="shared" si="28"/>
        <v>0</v>
      </c>
      <c r="K46" s="26">
        <f t="shared" si="5"/>
        <v>27432500</v>
      </c>
      <c r="L46" s="25">
        <f t="shared" ref="L46:N46" si="29">SUM(L47+L54)</f>
        <v>0</v>
      </c>
      <c r="M46" s="26">
        <f t="shared" si="6"/>
        <v>27432500</v>
      </c>
      <c r="N46" s="25">
        <f t="shared" si="29"/>
        <v>0</v>
      </c>
      <c r="O46" s="26">
        <f t="shared" si="7"/>
        <v>27432500</v>
      </c>
      <c r="P46" s="25">
        <f>SUM(P47+P54)</f>
        <v>0</v>
      </c>
      <c r="Q46" s="25">
        <f>SUM(Q47+Q54)</f>
        <v>0</v>
      </c>
      <c r="R46" s="29">
        <f>SUM(R47+R54)</f>
        <v>0</v>
      </c>
      <c r="S46" s="29">
        <f>SUM(S47+S54)</f>
        <v>0</v>
      </c>
    </row>
    <row r="47" spans="1:19" s="15" customFormat="1" x14ac:dyDescent="0.25">
      <c r="A47" s="16" t="s">
        <v>82</v>
      </c>
      <c r="B47" s="17" t="s">
        <v>83</v>
      </c>
      <c r="C47" s="30">
        <f>C51+C48</f>
        <v>-5476313194.54</v>
      </c>
      <c r="D47" s="28">
        <f t="shared" ref="D47" si="30">D51+D48</f>
        <v>0</v>
      </c>
      <c r="E47" s="26">
        <f t="shared" si="2"/>
        <v>-5476313194.54</v>
      </c>
      <c r="F47" s="28">
        <f t="shared" ref="F47" si="31">F51+F48</f>
        <v>0</v>
      </c>
      <c r="G47" s="26">
        <f t="shared" si="3"/>
        <v>-5476313194.54</v>
      </c>
      <c r="H47" s="28">
        <f t="shared" ref="H47:J47" si="32">H51+H48</f>
        <v>0</v>
      </c>
      <c r="I47" s="26">
        <f t="shared" si="4"/>
        <v>-5476313194.54</v>
      </c>
      <c r="J47" s="28">
        <f t="shared" si="32"/>
        <v>0</v>
      </c>
      <c r="K47" s="26">
        <f t="shared" si="5"/>
        <v>-5476313194.54</v>
      </c>
      <c r="L47" s="28">
        <f t="shared" ref="L47:N47" si="33">L51+L48</f>
        <v>0</v>
      </c>
      <c r="M47" s="26">
        <f t="shared" si="6"/>
        <v>-5476313194.54</v>
      </c>
      <c r="N47" s="28">
        <f t="shared" si="33"/>
        <v>0</v>
      </c>
      <c r="O47" s="26">
        <f t="shared" si="7"/>
        <v>-5476313194.54</v>
      </c>
      <c r="P47" s="28">
        <f>P51+P48</f>
        <v>-3442726.5</v>
      </c>
      <c r="Q47" s="28">
        <f>Q51+Q48</f>
        <v>-3322774.2</v>
      </c>
      <c r="R47" s="30">
        <f>R51+R48</f>
        <v>-4987958254</v>
      </c>
      <c r="S47" s="30">
        <f>S51+S48</f>
        <v>-5315128926</v>
      </c>
    </row>
    <row r="48" spans="1:19" s="15" customFormat="1" x14ac:dyDescent="0.25">
      <c r="A48" s="16" t="s">
        <v>84</v>
      </c>
      <c r="B48" s="17" t="s">
        <v>85</v>
      </c>
      <c r="C48" s="30">
        <f>C49</f>
        <v>0</v>
      </c>
      <c r="D48" s="28">
        <f t="shared" ref="D48:N49" si="34">D49</f>
        <v>0</v>
      </c>
      <c r="E48" s="26">
        <f t="shared" si="2"/>
        <v>0</v>
      </c>
      <c r="F48" s="28">
        <f t="shared" si="34"/>
        <v>0</v>
      </c>
      <c r="G48" s="26">
        <f t="shared" si="3"/>
        <v>0</v>
      </c>
      <c r="H48" s="28">
        <f t="shared" si="34"/>
        <v>0</v>
      </c>
      <c r="I48" s="26">
        <f t="shared" si="4"/>
        <v>0</v>
      </c>
      <c r="J48" s="28">
        <f t="shared" si="34"/>
        <v>0</v>
      </c>
      <c r="K48" s="26">
        <f t="shared" si="5"/>
        <v>0</v>
      </c>
      <c r="L48" s="28">
        <f t="shared" si="34"/>
        <v>0</v>
      </c>
      <c r="M48" s="26">
        <f t="shared" si="6"/>
        <v>0</v>
      </c>
      <c r="N48" s="28">
        <f t="shared" si="34"/>
        <v>0</v>
      </c>
      <c r="O48" s="26">
        <f t="shared" si="7"/>
        <v>0</v>
      </c>
      <c r="P48" s="28">
        <f>P49</f>
        <v>0</v>
      </c>
      <c r="Q48" s="28">
        <f>Q49</f>
        <v>0</v>
      </c>
      <c r="R48" s="30">
        <f t="shared" ref="R48:S49" si="35">R49</f>
        <v>0</v>
      </c>
      <c r="S48" s="30">
        <f t="shared" si="35"/>
        <v>0</v>
      </c>
    </row>
    <row r="49" spans="1:19" s="15" customFormat="1" ht="30" x14ac:dyDescent="0.25">
      <c r="A49" s="16" t="s">
        <v>86</v>
      </c>
      <c r="B49" s="17" t="s">
        <v>87</v>
      </c>
      <c r="C49" s="30">
        <f>C50</f>
        <v>0</v>
      </c>
      <c r="D49" s="28">
        <f t="shared" si="34"/>
        <v>0</v>
      </c>
      <c r="E49" s="26">
        <f t="shared" si="2"/>
        <v>0</v>
      </c>
      <c r="F49" s="28">
        <f t="shared" si="34"/>
        <v>0</v>
      </c>
      <c r="G49" s="26">
        <f t="shared" si="3"/>
        <v>0</v>
      </c>
      <c r="H49" s="28">
        <f t="shared" si="34"/>
        <v>0</v>
      </c>
      <c r="I49" s="26">
        <f t="shared" si="4"/>
        <v>0</v>
      </c>
      <c r="J49" s="28">
        <f t="shared" si="34"/>
        <v>0</v>
      </c>
      <c r="K49" s="26">
        <f t="shared" si="5"/>
        <v>0</v>
      </c>
      <c r="L49" s="28">
        <f t="shared" si="34"/>
        <v>0</v>
      </c>
      <c r="M49" s="26">
        <f t="shared" si="6"/>
        <v>0</v>
      </c>
      <c r="N49" s="28">
        <f t="shared" si="34"/>
        <v>0</v>
      </c>
      <c r="O49" s="26">
        <f t="shared" si="7"/>
        <v>0</v>
      </c>
      <c r="P49" s="28">
        <f>P50</f>
        <v>0</v>
      </c>
      <c r="Q49" s="28">
        <f>Q50</f>
        <v>0</v>
      </c>
      <c r="R49" s="30">
        <f t="shared" si="35"/>
        <v>0</v>
      </c>
      <c r="S49" s="30">
        <f t="shared" si="35"/>
        <v>0</v>
      </c>
    </row>
    <row r="50" spans="1:19" s="15" customFormat="1" ht="30" x14ac:dyDescent="0.25">
      <c r="A50" s="16" t="s">
        <v>88</v>
      </c>
      <c r="B50" s="17" t="s">
        <v>89</v>
      </c>
      <c r="C50" s="30"/>
      <c r="D50" s="27"/>
      <c r="E50" s="26">
        <f t="shared" si="2"/>
        <v>0</v>
      </c>
      <c r="F50" s="27"/>
      <c r="G50" s="26">
        <f t="shared" si="3"/>
        <v>0</v>
      </c>
      <c r="H50" s="27"/>
      <c r="I50" s="26">
        <f t="shared" si="4"/>
        <v>0</v>
      </c>
      <c r="J50" s="27"/>
      <c r="K50" s="26">
        <f t="shared" si="5"/>
        <v>0</v>
      </c>
      <c r="L50" s="27"/>
      <c r="M50" s="26">
        <f t="shared" si="6"/>
        <v>0</v>
      </c>
      <c r="N50" s="27"/>
      <c r="O50" s="26">
        <f t="shared" si="7"/>
        <v>0</v>
      </c>
      <c r="P50" s="28">
        <v>0</v>
      </c>
      <c r="Q50" s="28">
        <v>0</v>
      </c>
      <c r="R50" s="30">
        <v>0</v>
      </c>
      <c r="S50" s="30">
        <v>0</v>
      </c>
    </row>
    <row r="51" spans="1:19" s="15" customFormat="1" x14ac:dyDescent="0.25">
      <c r="A51" s="16" t="s">
        <v>90</v>
      </c>
      <c r="B51" s="17" t="s">
        <v>109</v>
      </c>
      <c r="C51" s="30">
        <f>C52</f>
        <v>-5476313194.54</v>
      </c>
      <c r="D51" s="28">
        <f t="shared" ref="D51:N52" si="36">D52</f>
        <v>0</v>
      </c>
      <c r="E51" s="26">
        <f t="shared" si="2"/>
        <v>-5476313194.54</v>
      </c>
      <c r="F51" s="28">
        <f t="shared" si="36"/>
        <v>0</v>
      </c>
      <c r="G51" s="26">
        <f t="shared" si="3"/>
        <v>-5476313194.54</v>
      </c>
      <c r="H51" s="28">
        <f t="shared" si="36"/>
        <v>0</v>
      </c>
      <c r="I51" s="26">
        <f t="shared" si="4"/>
        <v>-5476313194.54</v>
      </c>
      <c r="J51" s="28">
        <f t="shared" si="36"/>
        <v>0</v>
      </c>
      <c r="K51" s="26">
        <f t="shared" si="5"/>
        <v>-5476313194.54</v>
      </c>
      <c r="L51" s="28">
        <f t="shared" si="36"/>
        <v>0</v>
      </c>
      <c r="M51" s="26">
        <f t="shared" si="6"/>
        <v>-5476313194.54</v>
      </c>
      <c r="N51" s="28">
        <f t="shared" si="36"/>
        <v>0</v>
      </c>
      <c r="O51" s="26">
        <f t="shared" si="7"/>
        <v>-5476313194.54</v>
      </c>
      <c r="P51" s="28">
        <f>P52</f>
        <v>-3442726.5</v>
      </c>
      <c r="Q51" s="28">
        <f>Q52</f>
        <v>-3322774.2</v>
      </c>
      <c r="R51" s="30">
        <f t="shared" ref="R51:S52" si="37">R52</f>
        <v>-4987958254</v>
      </c>
      <c r="S51" s="30">
        <f t="shared" si="37"/>
        <v>-5315128926</v>
      </c>
    </row>
    <row r="52" spans="1:19" s="15" customFormat="1" x14ac:dyDescent="0.25">
      <c r="A52" s="16" t="s">
        <v>91</v>
      </c>
      <c r="B52" s="17" t="s">
        <v>110</v>
      </c>
      <c r="C52" s="30">
        <f>C53</f>
        <v>-5476313194.54</v>
      </c>
      <c r="D52" s="28">
        <f t="shared" si="36"/>
        <v>0</v>
      </c>
      <c r="E52" s="26">
        <f t="shared" si="2"/>
        <v>-5476313194.54</v>
      </c>
      <c r="F52" s="28">
        <f t="shared" si="36"/>
        <v>0</v>
      </c>
      <c r="G52" s="26">
        <f t="shared" si="3"/>
        <v>-5476313194.54</v>
      </c>
      <c r="H52" s="28">
        <f t="shared" si="36"/>
        <v>0</v>
      </c>
      <c r="I52" s="26">
        <f t="shared" si="4"/>
        <v>-5476313194.54</v>
      </c>
      <c r="J52" s="28">
        <f t="shared" si="36"/>
        <v>0</v>
      </c>
      <c r="K52" s="26">
        <f t="shared" si="5"/>
        <v>-5476313194.54</v>
      </c>
      <c r="L52" s="28">
        <f t="shared" si="36"/>
        <v>0</v>
      </c>
      <c r="M52" s="26">
        <f t="shared" si="6"/>
        <v>-5476313194.54</v>
      </c>
      <c r="N52" s="28">
        <f t="shared" si="36"/>
        <v>0</v>
      </c>
      <c r="O52" s="26">
        <f t="shared" si="7"/>
        <v>-5476313194.54</v>
      </c>
      <c r="P52" s="28">
        <f>P53</f>
        <v>-3442726.5</v>
      </c>
      <c r="Q52" s="28">
        <f>Q53</f>
        <v>-3322774.2</v>
      </c>
      <c r="R52" s="30">
        <f t="shared" si="37"/>
        <v>-4987958254</v>
      </c>
      <c r="S52" s="30">
        <f t="shared" si="37"/>
        <v>-5315128926</v>
      </c>
    </row>
    <row r="53" spans="1:19" s="15" customFormat="1" ht="30" x14ac:dyDescent="0.25">
      <c r="A53" s="16" t="s">
        <v>92</v>
      </c>
      <c r="B53" s="17" t="s">
        <v>111</v>
      </c>
      <c r="C53" s="30">
        <f>-(5303745694.54+200000000-27432500)</f>
        <v>-5476313194.54</v>
      </c>
      <c r="D53" s="27"/>
      <c r="E53" s="26">
        <f t="shared" si="2"/>
        <v>-5476313194.54</v>
      </c>
      <c r="F53" s="27"/>
      <c r="G53" s="26">
        <f t="shared" si="3"/>
        <v>-5476313194.54</v>
      </c>
      <c r="H53" s="27"/>
      <c r="I53" s="26">
        <f t="shared" si="4"/>
        <v>-5476313194.54</v>
      </c>
      <c r="J53" s="27"/>
      <c r="K53" s="26">
        <f t="shared" si="5"/>
        <v>-5476313194.54</v>
      </c>
      <c r="L53" s="27"/>
      <c r="M53" s="26">
        <f t="shared" si="6"/>
        <v>-5476313194.54</v>
      </c>
      <c r="N53" s="27"/>
      <c r="O53" s="26">
        <f t="shared" si="7"/>
        <v>-5476313194.54</v>
      </c>
      <c r="P53" s="28">
        <v>-3442726.5</v>
      </c>
      <c r="Q53" s="28">
        <v>-3322774.2</v>
      </c>
      <c r="R53" s="30">
        <f>-(4809218600+128739654+50000000)</f>
        <v>-4987958254</v>
      </c>
      <c r="S53" s="30">
        <f>-5315128926</f>
        <v>-5315128926</v>
      </c>
    </row>
    <row r="54" spans="1:19" s="15" customFormat="1" x14ac:dyDescent="0.25">
      <c r="A54" s="16" t="s">
        <v>93</v>
      </c>
      <c r="B54" s="17" t="s">
        <v>94</v>
      </c>
      <c r="C54" s="30">
        <f>C55+C58</f>
        <v>5503745694.54</v>
      </c>
      <c r="D54" s="28">
        <f>SUM(D555+D58)</f>
        <v>0</v>
      </c>
      <c r="E54" s="26">
        <f t="shared" si="2"/>
        <v>5503745694.54</v>
      </c>
      <c r="F54" s="28">
        <f>SUM(F555+F58)</f>
        <v>0</v>
      </c>
      <c r="G54" s="26">
        <f t="shared" si="3"/>
        <v>5503745694.54</v>
      </c>
      <c r="H54" s="28">
        <f>SUM(H555+H58)</f>
        <v>0</v>
      </c>
      <c r="I54" s="26">
        <f t="shared" si="4"/>
        <v>5503745694.54</v>
      </c>
      <c r="J54" s="28">
        <f>SUM(J555+J58)</f>
        <v>0</v>
      </c>
      <c r="K54" s="26">
        <f t="shared" si="5"/>
        <v>5503745694.54</v>
      </c>
      <c r="L54" s="28">
        <f>SUM(L555+L58)</f>
        <v>0</v>
      </c>
      <c r="M54" s="26">
        <f t="shared" si="6"/>
        <v>5503745694.54</v>
      </c>
      <c r="N54" s="28">
        <f>SUM(N555+N58)</f>
        <v>0</v>
      </c>
      <c r="O54" s="26">
        <f t="shared" si="7"/>
        <v>5503745694.54</v>
      </c>
      <c r="P54" s="28">
        <f>P55+P58</f>
        <v>3442726.5</v>
      </c>
      <c r="Q54" s="28">
        <f>Q55+Q58</f>
        <v>3322774.2</v>
      </c>
      <c r="R54" s="30">
        <f>R55+R58</f>
        <v>4987958254</v>
      </c>
      <c r="S54" s="30">
        <f>S55+S58</f>
        <v>5315128926</v>
      </c>
    </row>
    <row r="55" spans="1:19" s="15" customFormat="1" x14ac:dyDescent="0.25">
      <c r="A55" s="16" t="s">
        <v>95</v>
      </c>
      <c r="B55" s="17" t="s">
        <v>96</v>
      </c>
      <c r="C55" s="30">
        <f>C56</f>
        <v>5503745694.54</v>
      </c>
      <c r="D55" s="28">
        <f t="shared" ref="D55:N56" si="38">D56</f>
        <v>0</v>
      </c>
      <c r="E55" s="26">
        <f t="shared" si="2"/>
        <v>5503745694.54</v>
      </c>
      <c r="F55" s="28">
        <f t="shared" si="38"/>
        <v>0</v>
      </c>
      <c r="G55" s="26">
        <f t="shared" si="3"/>
        <v>5503745694.54</v>
      </c>
      <c r="H55" s="28">
        <f t="shared" si="38"/>
        <v>0</v>
      </c>
      <c r="I55" s="26">
        <f t="shared" si="4"/>
        <v>5503745694.54</v>
      </c>
      <c r="J55" s="28">
        <f t="shared" si="38"/>
        <v>0</v>
      </c>
      <c r="K55" s="26">
        <f t="shared" si="5"/>
        <v>5503745694.54</v>
      </c>
      <c r="L55" s="28">
        <f t="shared" si="38"/>
        <v>0</v>
      </c>
      <c r="M55" s="26">
        <f t="shared" si="6"/>
        <v>5503745694.54</v>
      </c>
      <c r="N55" s="28">
        <f t="shared" si="38"/>
        <v>0</v>
      </c>
      <c r="O55" s="26">
        <f t="shared" si="7"/>
        <v>5503745694.54</v>
      </c>
      <c r="P55" s="28">
        <f>P56</f>
        <v>0</v>
      </c>
      <c r="Q55" s="28">
        <f>Q56</f>
        <v>0</v>
      </c>
      <c r="R55" s="30">
        <f t="shared" ref="R55:S56" si="39">R56</f>
        <v>4987958254</v>
      </c>
      <c r="S55" s="30">
        <f t="shared" si="39"/>
        <v>5315128926</v>
      </c>
    </row>
    <row r="56" spans="1:19" s="15" customFormat="1" x14ac:dyDescent="0.25">
      <c r="A56" s="16" t="s">
        <v>97</v>
      </c>
      <c r="B56" s="17" t="s">
        <v>98</v>
      </c>
      <c r="C56" s="30">
        <f>C57</f>
        <v>5503745694.54</v>
      </c>
      <c r="D56" s="28">
        <f t="shared" si="38"/>
        <v>0</v>
      </c>
      <c r="E56" s="26">
        <f t="shared" si="2"/>
        <v>5503745694.54</v>
      </c>
      <c r="F56" s="28">
        <f t="shared" si="38"/>
        <v>0</v>
      </c>
      <c r="G56" s="26">
        <f t="shared" si="3"/>
        <v>5503745694.54</v>
      </c>
      <c r="H56" s="28">
        <f t="shared" si="38"/>
        <v>0</v>
      </c>
      <c r="I56" s="26">
        <f t="shared" si="4"/>
        <v>5503745694.54</v>
      </c>
      <c r="J56" s="28">
        <f t="shared" si="38"/>
        <v>0</v>
      </c>
      <c r="K56" s="26">
        <f t="shared" si="5"/>
        <v>5503745694.54</v>
      </c>
      <c r="L56" s="28">
        <f t="shared" si="38"/>
        <v>0</v>
      </c>
      <c r="M56" s="26">
        <f t="shared" si="6"/>
        <v>5503745694.54</v>
      </c>
      <c r="N56" s="28">
        <f t="shared" si="38"/>
        <v>0</v>
      </c>
      <c r="O56" s="26">
        <f t="shared" si="7"/>
        <v>5503745694.54</v>
      </c>
      <c r="P56" s="28">
        <f>P57</f>
        <v>0</v>
      </c>
      <c r="Q56" s="28">
        <f>Q57</f>
        <v>0</v>
      </c>
      <c r="R56" s="30">
        <f t="shared" si="39"/>
        <v>4987958254</v>
      </c>
      <c r="S56" s="30">
        <f t="shared" si="39"/>
        <v>5315128926</v>
      </c>
    </row>
    <row r="57" spans="1:19" s="15" customFormat="1" ht="30" x14ac:dyDescent="0.25">
      <c r="A57" s="16" t="s">
        <v>99</v>
      </c>
      <c r="B57" s="17" t="s">
        <v>100</v>
      </c>
      <c r="C57" s="30">
        <f>5303745694.54+200000000</f>
        <v>5503745694.54</v>
      </c>
      <c r="D57" s="27"/>
      <c r="E57" s="26">
        <f t="shared" si="2"/>
        <v>5503745694.54</v>
      </c>
      <c r="F57" s="27"/>
      <c r="G57" s="26">
        <f t="shared" si="3"/>
        <v>5503745694.54</v>
      </c>
      <c r="H57" s="27"/>
      <c r="I57" s="26">
        <f t="shared" si="4"/>
        <v>5503745694.54</v>
      </c>
      <c r="J57" s="27"/>
      <c r="K57" s="26">
        <f t="shared" si="5"/>
        <v>5503745694.54</v>
      </c>
      <c r="L57" s="27"/>
      <c r="M57" s="26">
        <f t="shared" si="6"/>
        <v>5503745694.54</v>
      </c>
      <c r="N57" s="27"/>
      <c r="O57" s="26">
        <f t="shared" si="7"/>
        <v>5503745694.54</v>
      </c>
      <c r="P57" s="28">
        <v>0</v>
      </c>
      <c r="Q57" s="28">
        <v>0</v>
      </c>
      <c r="R57" s="30">
        <f>4937958254+50000000</f>
        <v>4987958254</v>
      </c>
      <c r="S57" s="30">
        <f>5315128926</f>
        <v>5315128926</v>
      </c>
    </row>
    <row r="58" spans="1:19" s="15" customFormat="1" x14ac:dyDescent="0.25">
      <c r="A58" s="16" t="s">
        <v>101</v>
      </c>
      <c r="B58" s="17" t="s">
        <v>102</v>
      </c>
      <c r="C58" s="30">
        <f>C59-C61</f>
        <v>0</v>
      </c>
      <c r="D58" s="28">
        <f t="shared" ref="D58" si="40">D59-D61</f>
        <v>0</v>
      </c>
      <c r="E58" s="26">
        <f t="shared" si="2"/>
        <v>0</v>
      </c>
      <c r="F58" s="28">
        <f t="shared" ref="F58" si="41">F59-F61</f>
        <v>0</v>
      </c>
      <c r="G58" s="26">
        <f t="shared" si="3"/>
        <v>0</v>
      </c>
      <c r="H58" s="28">
        <f t="shared" ref="H58:J58" si="42">H59-H61</f>
        <v>0</v>
      </c>
      <c r="I58" s="26">
        <f t="shared" si="4"/>
        <v>0</v>
      </c>
      <c r="J58" s="28">
        <f t="shared" si="42"/>
        <v>0</v>
      </c>
      <c r="K58" s="26">
        <f t="shared" si="5"/>
        <v>0</v>
      </c>
      <c r="L58" s="28">
        <f t="shared" ref="L58:N58" si="43">L59-L61</f>
        <v>0</v>
      </c>
      <c r="M58" s="26">
        <f t="shared" si="6"/>
        <v>0</v>
      </c>
      <c r="N58" s="28">
        <f t="shared" si="43"/>
        <v>0</v>
      </c>
      <c r="O58" s="26">
        <f t="shared" si="7"/>
        <v>0</v>
      </c>
      <c r="P58" s="28">
        <f>P59-P61</f>
        <v>3442726.5</v>
      </c>
      <c r="Q58" s="28">
        <f>Q59-Q61</f>
        <v>3322774.2</v>
      </c>
      <c r="R58" s="30">
        <f>SUM(R60+R62)</f>
        <v>0</v>
      </c>
      <c r="S58" s="30">
        <f>S59-S61</f>
        <v>0</v>
      </c>
    </row>
    <row r="59" spans="1:19" s="15" customFormat="1" x14ac:dyDescent="0.25">
      <c r="A59" s="16" t="s">
        <v>103</v>
      </c>
      <c r="B59" s="17" t="s">
        <v>112</v>
      </c>
      <c r="C59" s="30">
        <f>SUM(C60)</f>
        <v>0</v>
      </c>
      <c r="D59" s="28">
        <f t="shared" ref="D59:N59" si="44">SUM(D60)</f>
        <v>0</v>
      </c>
      <c r="E59" s="26">
        <f t="shared" si="2"/>
        <v>0</v>
      </c>
      <c r="F59" s="28">
        <f t="shared" si="44"/>
        <v>0</v>
      </c>
      <c r="G59" s="26">
        <f t="shared" si="3"/>
        <v>0</v>
      </c>
      <c r="H59" s="28">
        <f t="shared" si="44"/>
        <v>0</v>
      </c>
      <c r="I59" s="26">
        <f t="shared" si="4"/>
        <v>0</v>
      </c>
      <c r="J59" s="28">
        <f t="shared" si="44"/>
        <v>0</v>
      </c>
      <c r="K59" s="26">
        <f t="shared" si="5"/>
        <v>0</v>
      </c>
      <c r="L59" s="28">
        <f t="shared" si="44"/>
        <v>0</v>
      </c>
      <c r="M59" s="26">
        <f t="shared" si="6"/>
        <v>0</v>
      </c>
      <c r="N59" s="28">
        <f t="shared" si="44"/>
        <v>0</v>
      </c>
      <c r="O59" s="26">
        <f t="shared" si="7"/>
        <v>0</v>
      </c>
      <c r="P59" s="28">
        <f>SUM(P60)</f>
        <v>3442726.5</v>
      </c>
      <c r="Q59" s="28">
        <f>SUM(Q60)</f>
        <v>3322774.2</v>
      </c>
      <c r="R59" s="30">
        <f>SUM(R60)</f>
        <v>0</v>
      </c>
      <c r="S59" s="30">
        <f>SUM(S60)</f>
        <v>0</v>
      </c>
    </row>
    <row r="60" spans="1:19" s="15" customFormat="1" ht="30" x14ac:dyDescent="0.25">
      <c r="A60" s="16" t="s">
        <v>104</v>
      </c>
      <c r="B60" s="17" t="s">
        <v>113</v>
      </c>
      <c r="C60" s="30"/>
      <c r="D60" s="27"/>
      <c r="E60" s="26">
        <f t="shared" si="2"/>
        <v>0</v>
      </c>
      <c r="F60" s="27"/>
      <c r="G60" s="26">
        <f t="shared" si="3"/>
        <v>0</v>
      </c>
      <c r="H60" s="27"/>
      <c r="I60" s="26">
        <f t="shared" si="4"/>
        <v>0</v>
      </c>
      <c r="J60" s="27"/>
      <c r="K60" s="26">
        <f t="shared" si="5"/>
        <v>0</v>
      </c>
      <c r="L60" s="27"/>
      <c r="M60" s="26">
        <f t="shared" si="6"/>
        <v>0</v>
      </c>
      <c r="N60" s="27"/>
      <c r="O60" s="26">
        <f t="shared" si="7"/>
        <v>0</v>
      </c>
      <c r="P60" s="28">
        <v>3442726.5</v>
      </c>
      <c r="Q60" s="28">
        <v>3322774.2</v>
      </c>
      <c r="R60" s="30"/>
      <c r="S60" s="30"/>
    </row>
    <row r="61" spans="1:19" s="15" customFormat="1" x14ac:dyDescent="0.25">
      <c r="A61" s="16" t="s">
        <v>101</v>
      </c>
      <c r="B61" s="17" t="s">
        <v>114</v>
      </c>
      <c r="C61" s="30">
        <f>SUM(C62)</f>
        <v>0</v>
      </c>
      <c r="D61" s="28">
        <f t="shared" ref="D61:N61" si="45">SUM(D62)</f>
        <v>0</v>
      </c>
      <c r="E61" s="26">
        <f t="shared" si="2"/>
        <v>0</v>
      </c>
      <c r="F61" s="28">
        <f t="shared" si="45"/>
        <v>0</v>
      </c>
      <c r="G61" s="26">
        <f t="shared" si="3"/>
        <v>0</v>
      </c>
      <c r="H61" s="28">
        <f t="shared" si="45"/>
        <v>0</v>
      </c>
      <c r="I61" s="26">
        <f t="shared" si="4"/>
        <v>0</v>
      </c>
      <c r="J61" s="28">
        <f t="shared" si="45"/>
        <v>0</v>
      </c>
      <c r="K61" s="26">
        <f t="shared" si="5"/>
        <v>0</v>
      </c>
      <c r="L61" s="28">
        <f t="shared" si="45"/>
        <v>0</v>
      </c>
      <c r="M61" s="26">
        <f t="shared" si="6"/>
        <v>0</v>
      </c>
      <c r="N61" s="28">
        <f t="shared" si="45"/>
        <v>0</v>
      </c>
      <c r="O61" s="26">
        <f t="shared" si="7"/>
        <v>0</v>
      </c>
      <c r="P61" s="28">
        <f>SUM(P62)</f>
        <v>0</v>
      </c>
      <c r="Q61" s="28">
        <f>SUM(Q62)</f>
        <v>0</v>
      </c>
      <c r="R61" s="30">
        <f>SUM(R62)</f>
        <v>0</v>
      </c>
      <c r="S61" s="30">
        <f>SUM(S62)</f>
        <v>0</v>
      </c>
    </row>
    <row r="62" spans="1:19" s="15" customFormat="1" ht="30" x14ac:dyDescent="0.25">
      <c r="A62" s="16" t="s">
        <v>105</v>
      </c>
      <c r="B62" s="17" t="s">
        <v>115</v>
      </c>
      <c r="C62" s="30">
        <v>0</v>
      </c>
      <c r="D62" s="27"/>
      <c r="E62" s="26">
        <f t="shared" si="2"/>
        <v>0</v>
      </c>
      <c r="F62" s="27"/>
      <c r="G62" s="26">
        <f t="shared" si="3"/>
        <v>0</v>
      </c>
      <c r="H62" s="27"/>
      <c r="I62" s="26">
        <f t="shared" si="4"/>
        <v>0</v>
      </c>
      <c r="J62" s="27"/>
      <c r="K62" s="26">
        <f t="shared" si="5"/>
        <v>0</v>
      </c>
      <c r="L62" s="27"/>
      <c r="M62" s="26">
        <f t="shared" si="6"/>
        <v>0</v>
      </c>
      <c r="N62" s="27"/>
      <c r="O62" s="26">
        <f t="shared" si="7"/>
        <v>0</v>
      </c>
      <c r="P62" s="28">
        <v>0</v>
      </c>
      <c r="Q62" s="28">
        <v>0</v>
      </c>
      <c r="R62" s="30"/>
      <c r="S62" s="30">
        <v>0</v>
      </c>
    </row>
    <row r="63" spans="1:19" x14ac:dyDescent="0.25">
      <c r="A63" s="9" t="s">
        <v>106</v>
      </c>
      <c r="B63" s="10" t="s">
        <v>107</v>
      </c>
      <c r="C63" s="29">
        <f>C11+C46</f>
        <v>187690711.39999998</v>
      </c>
      <c r="D63" s="25">
        <f t="shared" ref="D63" si="46">D11+D46</f>
        <v>0</v>
      </c>
      <c r="E63" s="26">
        <f t="shared" si="2"/>
        <v>187690711.39999998</v>
      </c>
      <c r="F63" s="28">
        <f t="shared" ref="F63" si="47">F11+F46</f>
        <v>0</v>
      </c>
      <c r="G63" s="26">
        <f t="shared" si="3"/>
        <v>187690711.39999998</v>
      </c>
      <c r="H63" s="28">
        <f t="shared" ref="H63:J63" si="48">H11+H46</f>
        <v>0</v>
      </c>
      <c r="I63" s="26">
        <f t="shared" si="4"/>
        <v>187690711.39999998</v>
      </c>
      <c r="J63" s="28">
        <f t="shared" si="48"/>
        <v>0</v>
      </c>
      <c r="K63" s="26">
        <f t="shared" si="5"/>
        <v>187690711.39999998</v>
      </c>
      <c r="L63" s="28">
        <f t="shared" ref="L63:N63" si="49">L11+L46</f>
        <v>0</v>
      </c>
      <c r="M63" s="26">
        <f t="shared" si="6"/>
        <v>187690711.39999998</v>
      </c>
      <c r="N63" s="28">
        <f t="shared" si="49"/>
        <v>0</v>
      </c>
      <c r="O63" s="26">
        <f t="shared" si="7"/>
        <v>187690711.39999998</v>
      </c>
      <c r="P63" s="25">
        <f>P11+P46</f>
        <v>100240.1</v>
      </c>
      <c r="Q63" s="25">
        <f>Q11+Q46</f>
        <v>74197.899999999994</v>
      </c>
      <c r="R63" s="29">
        <f>R11+R46</f>
        <v>128739654</v>
      </c>
      <c r="S63" s="29">
        <f>S11+S46</f>
        <v>130352672</v>
      </c>
    </row>
    <row r="69" spans="1:1" x14ac:dyDescent="0.25">
      <c r="A69" s="18"/>
    </row>
    <row r="70" spans="1:1" x14ac:dyDescent="0.25">
      <c r="A70" s="18"/>
    </row>
  </sheetData>
  <mergeCells count="20">
    <mergeCell ref="A3:S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S8:S9"/>
    <mergeCell ref="J8:J9"/>
    <mergeCell ref="K8:K9"/>
    <mergeCell ref="L8:L9"/>
    <mergeCell ref="M8:M9"/>
    <mergeCell ref="N8:N9"/>
    <mergeCell ref="O8:O9"/>
  </mergeCells>
  <pageMargins left="0.9055118110236221" right="0" top="0.55118110236220474" bottom="0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opLeftCell="A46" zoomScaleNormal="100" workbookViewId="0">
      <selection activeCell="E19" sqref="E19"/>
    </sheetView>
  </sheetViews>
  <sheetFormatPr defaultRowHeight="15" x14ac:dyDescent="0.25"/>
  <cols>
    <col min="1" max="1" width="67" style="3" customWidth="1"/>
    <col min="2" max="3" width="29.7109375" style="3" customWidth="1"/>
    <col min="4" max="4" width="29.7109375" style="39" customWidth="1"/>
    <col min="5" max="5" width="29.7109375" style="3" customWidth="1"/>
    <col min="6" max="6" width="20.140625" style="3" customWidth="1"/>
    <col min="7" max="7" width="13.28515625" style="3" hidden="1" customWidth="1"/>
    <col min="8" max="8" width="20.140625" style="3" hidden="1" customWidth="1"/>
    <col min="9" max="9" width="13.28515625" style="3" hidden="1" customWidth="1"/>
    <col min="10" max="10" width="20.140625" style="3" hidden="1" customWidth="1"/>
    <col min="11" max="11" width="13.28515625" style="3" hidden="1" customWidth="1"/>
    <col min="12" max="12" width="20.140625" style="3" hidden="1" customWidth="1"/>
    <col min="13" max="13" width="13.28515625" style="3" hidden="1" customWidth="1"/>
    <col min="14" max="14" width="20.140625" style="3" hidden="1" customWidth="1"/>
    <col min="15" max="15" width="13.28515625" style="3" hidden="1" customWidth="1"/>
    <col min="16" max="16" width="20.140625" style="3" hidden="1" customWidth="1"/>
    <col min="17" max="17" width="13.28515625" style="3" hidden="1" customWidth="1"/>
    <col min="18" max="18" width="20.140625" style="3" hidden="1" customWidth="1"/>
    <col min="19" max="19" width="17.85546875" style="3" hidden="1" customWidth="1"/>
    <col min="20" max="20" width="18" style="3" hidden="1" customWidth="1"/>
    <col min="21" max="21" width="24.7109375" style="3" customWidth="1"/>
    <col min="22" max="22" width="18.28515625" style="3" customWidth="1"/>
    <col min="23" max="257" width="9.140625" style="3"/>
    <col min="258" max="258" width="67" style="3" customWidth="1"/>
    <col min="259" max="259" width="29.7109375" style="3" customWidth="1"/>
    <col min="260" max="260" width="20.7109375" style="3" customWidth="1"/>
    <col min="261" max="262" width="0" style="3" hidden="1" customWidth="1"/>
    <col min="263" max="513" width="9.140625" style="3"/>
    <col min="514" max="514" width="67" style="3" customWidth="1"/>
    <col min="515" max="515" width="29.7109375" style="3" customWidth="1"/>
    <col min="516" max="516" width="20.7109375" style="3" customWidth="1"/>
    <col min="517" max="518" width="0" style="3" hidden="1" customWidth="1"/>
    <col min="519" max="769" width="9.140625" style="3"/>
    <col min="770" max="770" width="67" style="3" customWidth="1"/>
    <col min="771" max="771" width="29.7109375" style="3" customWidth="1"/>
    <col min="772" max="772" width="20.7109375" style="3" customWidth="1"/>
    <col min="773" max="774" width="0" style="3" hidden="1" customWidth="1"/>
    <col min="775" max="1025" width="9.140625" style="3"/>
    <col min="1026" max="1026" width="67" style="3" customWidth="1"/>
    <col min="1027" max="1027" width="29.7109375" style="3" customWidth="1"/>
    <col min="1028" max="1028" width="20.7109375" style="3" customWidth="1"/>
    <col min="1029" max="1030" width="0" style="3" hidden="1" customWidth="1"/>
    <col min="1031" max="1281" width="9.140625" style="3"/>
    <col min="1282" max="1282" width="67" style="3" customWidth="1"/>
    <col min="1283" max="1283" width="29.7109375" style="3" customWidth="1"/>
    <col min="1284" max="1284" width="20.7109375" style="3" customWidth="1"/>
    <col min="1285" max="1286" width="0" style="3" hidden="1" customWidth="1"/>
    <col min="1287" max="1537" width="9.140625" style="3"/>
    <col min="1538" max="1538" width="67" style="3" customWidth="1"/>
    <col min="1539" max="1539" width="29.7109375" style="3" customWidth="1"/>
    <col min="1540" max="1540" width="20.7109375" style="3" customWidth="1"/>
    <col min="1541" max="1542" width="0" style="3" hidden="1" customWidth="1"/>
    <col min="1543" max="1793" width="9.140625" style="3"/>
    <col min="1794" max="1794" width="67" style="3" customWidth="1"/>
    <col min="1795" max="1795" width="29.7109375" style="3" customWidth="1"/>
    <col min="1796" max="1796" width="20.7109375" style="3" customWidth="1"/>
    <col min="1797" max="1798" width="0" style="3" hidden="1" customWidth="1"/>
    <col min="1799" max="2049" width="9.140625" style="3"/>
    <col min="2050" max="2050" width="67" style="3" customWidth="1"/>
    <col min="2051" max="2051" width="29.7109375" style="3" customWidth="1"/>
    <col min="2052" max="2052" width="20.7109375" style="3" customWidth="1"/>
    <col min="2053" max="2054" width="0" style="3" hidden="1" customWidth="1"/>
    <col min="2055" max="2305" width="9.140625" style="3"/>
    <col min="2306" max="2306" width="67" style="3" customWidth="1"/>
    <col min="2307" max="2307" width="29.7109375" style="3" customWidth="1"/>
    <col min="2308" max="2308" width="20.7109375" style="3" customWidth="1"/>
    <col min="2309" max="2310" width="0" style="3" hidden="1" customWidth="1"/>
    <col min="2311" max="2561" width="9.140625" style="3"/>
    <col min="2562" max="2562" width="67" style="3" customWidth="1"/>
    <col min="2563" max="2563" width="29.7109375" style="3" customWidth="1"/>
    <col min="2564" max="2564" width="20.7109375" style="3" customWidth="1"/>
    <col min="2565" max="2566" width="0" style="3" hidden="1" customWidth="1"/>
    <col min="2567" max="2817" width="9.140625" style="3"/>
    <col min="2818" max="2818" width="67" style="3" customWidth="1"/>
    <col min="2819" max="2819" width="29.7109375" style="3" customWidth="1"/>
    <col min="2820" max="2820" width="20.7109375" style="3" customWidth="1"/>
    <col min="2821" max="2822" width="0" style="3" hidden="1" customWidth="1"/>
    <col min="2823" max="3073" width="9.140625" style="3"/>
    <col min="3074" max="3074" width="67" style="3" customWidth="1"/>
    <col min="3075" max="3075" width="29.7109375" style="3" customWidth="1"/>
    <col min="3076" max="3076" width="20.7109375" style="3" customWidth="1"/>
    <col min="3077" max="3078" width="0" style="3" hidden="1" customWidth="1"/>
    <col min="3079" max="3329" width="9.140625" style="3"/>
    <col min="3330" max="3330" width="67" style="3" customWidth="1"/>
    <col min="3331" max="3331" width="29.7109375" style="3" customWidth="1"/>
    <col min="3332" max="3332" width="20.7109375" style="3" customWidth="1"/>
    <col min="3333" max="3334" width="0" style="3" hidden="1" customWidth="1"/>
    <col min="3335" max="3585" width="9.140625" style="3"/>
    <col min="3586" max="3586" width="67" style="3" customWidth="1"/>
    <col min="3587" max="3587" width="29.7109375" style="3" customWidth="1"/>
    <col min="3588" max="3588" width="20.7109375" style="3" customWidth="1"/>
    <col min="3589" max="3590" width="0" style="3" hidden="1" customWidth="1"/>
    <col min="3591" max="3841" width="9.140625" style="3"/>
    <col min="3842" max="3842" width="67" style="3" customWidth="1"/>
    <col min="3843" max="3843" width="29.7109375" style="3" customWidth="1"/>
    <col min="3844" max="3844" width="20.7109375" style="3" customWidth="1"/>
    <col min="3845" max="3846" width="0" style="3" hidden="1" customWidth="1"/>
    <col min="3847" max="4097" width="9.140625" style="3"/>
    <col min="4098" max="4098" width="67" style="3" customWidth="1"/>
    <col min="4099" max="4099" width="29.7109375" style="3" customWidth="1"/>
    <col min="4100" max="4100" width="20.7109375" style="3" customWidth="1"/>
    <col min="4101" max="4102" width="0" style="3" hidden="1" customWidth="1"/>
    <col min="4103" max="4353" width="9.140625" style="3"/>
    <col min="4354" max="4354" width="67" style="3" customWidth="1"/>
    <col min="4355" max="4355" width="29.7109375" style="3" customWidth="1"/>
    <col min="4356" max="4356" width="20.7109375" style="3" customWidth="1"/>
    <col min="4357" max="4358" width="0" style="3" hidden="1" customWidth="1"/>
    <col min="4359" max="4609" width="9.140625" style="3"/>
    <col min="4610" max="4610" width="67" style="3" customWidth="1"/>
    <col min="4611" max="4611" width="29.7109375" style="3" customWidth="1"/>
    <col min="4612" max="4612" width="20.7109375" style="3" customWidth="1"/>
    <col min="4613" max="4614" width="0" style="3" hidden="1" customWidth="1"/>
    <col min="4615" max="4865" width="9.140625" style="3"/>
    <col min="4866" max="4866" width="67" style="3" customWidth="1"/>
    <col min="4867" max="4867" width="29.7109375" style="3" customWidth="1"/>
    <col min="4868" max="4868" width="20.7109375" style="3" customWidth="1"/>
    <col min="4869" max="4870" width="0" style="3" hidden="1" customWidth="1"/>
    <col min="4871" max="5121" width="9.140625" style="3"/>
    <col min="5122" max="5122" width="67" style="3" customWidth="1"/>
    <col min="5123" max="5123" width="29.7109375" style="3" customWidth="1"/>
    <col min="5124" max="5124" width="20.7109375" style="3" customWidth="1"/>
    <col min="5125" max="5126" width="0" style="3" hidden="1" customWidth="1"/>
    <col min="5127" max="5377" width="9.140625" style="3"/>
    <col min="5378" max="5378" width="67" style="3" customWidth="1"/>
    <col min="5379" max="5379" width="29.7109375" style="3" customWidth="1"/>
    <col min="5380" max="5380" width="20.7109375" style="3" customWidth="1"/>
    <col min="5381" max="5382" width="0" style="3" hidden="1" customWidth="1"/>
    <col min="5383" max="5633" width="9.140625" style="3"/>
    <col min="5634" max="5634" width="67" style="3" customWidth="1"/>
    <col min="5635" max="5635" width="29.7109375" style="3" customWidth="1"/>
    <col min="5636" max="5636" width="20.7109375" style="3" customWidth="1"/>
    <col min="5637" max="5638" width="0" style="3" hidden="1" customWidth="1"/>
    <col min="5639" max="5889" width="9.140625" style="3"/>
    <col min="5890" max="5890" width="67" style="3" customWidth="1"/>
    <col min="5891" max="5891" width="29.7109375" style="3" customWidth="1"/>
    <col min="5892" max="5892" width="20.7109375" style="3" customWidth="1"/>
    <col min="5893" max="5894" width="0" style="3" hidden="1" customWidth="1"/>
    <col min="5895" max="6145" width="9.140625" style="3"/>
    <col min="6146" max="6146" width="67" style="3" customWidth="1"/>
    <col min="6147" max="6147" width="29.7109375" style="3" customWidth="1"/>
    <col min="6148" max="6148" width="20.7109375" style="3" customWidth="1"/>
    <col min="6149" max="6150" width="0" style="3" hidden="1" customWidth="1"/>
    <col min="6151" max="6401" width="9.140625" style="3"/>
    <col min="6402" max="6402" width="67" style="3" customWidth="1"/>
    <col min="6403" max="6403" width="29.7109375" style="3" customWidth="1"/>
    <col min="6404" max="6404" width="20.7109375" style="3" customWidth="1"/>
    <col min="6405" max="6406" width="0" style="3" hidden="1" customWidth="1"/>
    <col min="6407" max="6657" width="9.140625" style="3"/>
    <col min="6658" max="6658" width="67" style="3" customWidth="1"/>
    <col min="6659" max="6659" width="29.7109375" style="3" customWidth="1"/>
    <col min="6660" max="6660" width="20.7109375" style="3" customWidth="1"/>
    <col min="6661" max="6662" width="0" style="3" hidden="1" customWidth="1"/>
    <col min="6663" max="6913" width="9.140625" style="3"/>
    <col min="6914" max="6914" width="67" style="3" customWidth="1"/>
    <col min="6915" max="6915" width="29.7109375" style="3" customWidth="1"/>
    <col min="6916" max="6916" width="20.7109375" style="3" customWidth="1"/>
    <col min="6917" max="6918" width="0" style="3" hidden="1" customWidth="1"/>
    <col min="6919" max="7169" width="9.140625" style="3"/>
    <col min="7170" max="7170" width="67" style="3" customWidth="1"/>
    <col min="7171" max="7171" width="29.7109375" style="3" customWidth="1"/>
    <col min="7172" max="7172" width="20.7109375" style="3" customWidth="1"/>
    <col min="7173" max="7174" width="0" style="3" hidden="1" customWidth="1"/>
    <col min="7175" max="7425" width="9.140625" style="3"/>
    <col min="7426" max="7426" width="67" style="3" customWidth="1"/>
    <col min="7427" max="7427" width="29.7109375" style="3" customWidth="1"/>
    <col min="7428" max="7428" width="20.7109375" style="3" customWidth="1"/>
    <col min="7429" max="7430" width="0" style="3" hidden="1" customWidth="1"/>
    <col min="7431" max="7681" width="9.140625" style="3"/>
    <col min="7682" max="7682" width="67" style="3" customWidth="1"/>
    <col min="7683" max="7683" width="29.7109375" style="3" customWidth="1"/>
    <col min="7684" max="7684" width="20.7109375" style="3" customWidth="1"/>
    <col min="7685" max="7686" width="0" style="3" hidden="1" customWidth="1"/>
    <col min="7687" max="7937" width="9.140625" style="3"/>
    <col min="7938" max="7938" width="67" style="3" customWidth="1"/>
    <col min="7939" max="7939" width="29.7109375" style="3" customWidth="1"/>
    <col min="7940" max="7940" width="20.7109375" style="3" customWidth="1"/>
    <col min="7941" max="7942" width="0" style="3" hidden="1" customWidth="1"/>
    <col min="7943" max="8193" width="9.140625" style="3"/>
    <col min="8194" max="8194" width="67" style="3" customWidth="1"/>
    <col min="8195" max="8195" width="29.7109375" style="3" customWidth="1"/>
    <col min="8196" max="8196" width="20.7109375" style="3" customWidth="1"/>
    <col min="8197" max="8198" width="0" style="3" hidden="1" customWidth="1"/>
    <col min="8199" max="8449" width="9.140625" style="3"/>
    <col min="8450" max="8450" width="67" style="3" customWidth="1"/>
    <col min="8451" max="8451" width="29.7109375" style="3" customWidth="1"/>
    <col min="8452" max="8452" width="20.7109375" style="3" customWidth="1"/>
    <col min="8453" max="8454" width="0" style="3" hidden="1" customWidth="1"/>
    <col min="8455" max="8705" width="9.140625" style="3"/>
    <col min="8706" max="8706" width="67" style="3" customWidth="1"/>
    <col min="8707" max="8707" width="29.7109375" style="3" customWidth="1"/>
    <col min="8708" max="8708" width="20.7109375" style="3" customWidth="1"/>
    <col min="8709" max="8710" width="0" style="3" hidden="1" customWidth="1"/>
    <col min="8711" max="8961" width="9.140625" style="3"/>
    <col min="8962" max="8962" width="67" style="3" customWidth="1"/>
    <col min="8963" max="8963" width="29.7109375" style="3" customWidth="1"/>
    <col min="8964" max="8964" width="20.7109375" style="3" customWidth="1"/>
    <col min="8965" max="8966" width="0" style="3" hidden="1" customWidth="1"/>
    <col min="8967" max="9217" width="9.140625" style="3"/>
    <col min="9218" max="9218" width="67" style="3" customWidth="1"/>
    <col min="9219" max="9219" width="29.7109375" style="3" customWidth="1"/>
    <col min="9220" max="9220" width="20.7109375" style="3" customWidth="1"/>
    <col min="9221" max="9222" width="0" style="3" hidden="1" customWidth="1"/>
    <col min="9223" max="9473" width="9.140625" style="3"/>
    <col min="9474" max="9474" width="67" style="3" customWidth="1"/>
    <col min="9475" max="9475" width="29.7109375" style="3" customWidth="1"/>
    <col min="9476" max="9476" width="20.7109375" style="3" customWidth="1"/>
    <col min="9477" max="9478" width="0" style="3" hidden="1" customWidth="1"/>
    <col min="9479" max="9729" width="9.140625" style="3"/>
    <col min="9730" max="9730" width="67" style="3" customWidth="1"/>
    <col min="9731" max="9731" width="29.7109375" style="3" customWidth="1"/>
    <col min="9732" max="9732" width="20.7109375" style="3" customWidth="1"/>
    <col min="9733" max="9734" width="0" style="3" hidden="1" customWidth="1"/>
    <col min="9735" max="9985" width="9.140625" style="3"/>
    <col min="9986" max="9986" width="67" style="3" customWidth="1"/>
    <col min="9987" max="9987" width="29.7109375" style="3" customWidth="1"/>
    <col min="9988" max="9988" width="20.7109375" style="3" customWidth="1"/>
    <col min="9989" max="9990" width="0" style="3" hidden="1" customWidth="1"/>
    <col min="9991" max="10241" width="9.140625" style="3"/>
    <col min="10242" max="10242" width="67" style="3" customWidth="1"/>
    <col min="10243" max="10243" width="29.7109375" style="3" customWidth="1"/>
    <col min="10244" max="10244" width="20.7109375" style="3" customWidth="1"/>
    <col min="10245" max="10246" width="0" style="3" hidden="1" customWidth="1"/>
    <col min="10247" max="10497" width="9.140625" style="3"/>
    <col min="10498" max="10498" width="67" style="3" customWidth="1"/>
    <col min="10499" max="10499" width="29.7109375" style="3" customWidth="1"/>
    <col min="10500" max="10500" width="20.7109375" style="3" customWidth="1"/>
    <col min="10501" max="10502" width="0" style="3" hidden="1" customWidth="1"/>
    <col min="10503" max="10753" width="9.140625" style="3"/>
    <col min="10754" max="10754" width="67" style="3" customWidth="1"/>
    <col min="10755" max="10755" width="29.7109375" style="3" customWidth="1"/>
    <col min="10756" max="10756" width="20.7109375" style="3" customWidth="1"/>
    <col min="10757" max="10758" width="0" style="3" hidden="1" customWidth="1"/>
    <col min="10759" max="11009" width="9.140625" style="3"/>
    <col min="11010" max="11010" width="67" style="3" customWidth="1"/>
    <col min="11011" max="11011" width="29.7109375" style="3" customWidth="1"/>
    <col min="11012" max="11012" width="20.7109375" style="3" customWidth="1"/>
    <col min="11013" max="11014" width="0" style="3" hidden="1" customWidth="1"/>
    <col min="11015" max="11265" width="9.140625" style="3"/>
    <col min="11266" max="11266" width="67" style="3" customWidth="1"/>
    <col min="11267" max="11267" width="29.7109375" style="3" customWidth="1"/>
    <col min="11268" max="11268" width="20.7109375" style="3" customWidth="1"/>
    <col min="11269" max="11270" width="0" style="3" hidden="1" customWidth="1"/>
    <col min="11271" max="11521" width="9.140625" style="3"/>
    <col min="11522" max="11522" width="67" style="3" customWidth="1"/>
    <col min="11523" max="11523" width="29.7109375" style="3" customWidth="1"/>
    <col min="11524" max="11524" width="20.7109375" style="3" customWidth="1"/>
    <col min="11525" max="11526" width="0" style="3" hidden="1" customWidth="1"/>
    <col min="11527" max="11777" width="9.140625" style="3"/>
    <col min="11778" max="11778" width="67" style="3" customWidth="1"/>
    <col min="11779" max="11779" width="29.7109375" style="3" customWidth="1"/>
    <col min="11780" max="11780" width="20.7109375" style="3" customWidth="1"/>
    <col min="11781" max="11782" width="0" style="3" hidden="1" customWidth="1"/>
    <col min="11783" max="12033" width="9.140625" style="3"/>
    <col min="12034" max="12034" width="67" style="3" customWidth="1"/>
    <col min="12035" max="12035" width="29.7109375" style="3" customWidth="1"/>
    <col min="12036" max="12036" width="20.7109375" style="3" customWidth="1"/>
    <col min="12037" max="12038" width="0" style="3" hidden="1" customWidth="1"/>
    <col min="12039" max="12289" width="9.140625" style="3"/>
    <col min="12290" max="12290" width="67" style="3" customWidth="1"/>
    <col min="12291" max="12291" width="29.7109375" style="3" customWidth="1"/>
    <col min="12292" max="12292" width="20.7109375" style="3" customWidth="1"/>
    <col min="12293" max="12294" width="0" style="3" hidden="1" customWidth="1"/>
    <col min="12295" max="12545" width="9.140625" style="3"/>
    <col min="12546" max="12546" width="67" style="3" customWidth="1"/>
    <col min="12547" max="12547" width="29.7109375" style="3" customWidth="1"/>
    <col min="12548" max="12548" width="20.7109375" style="3" customWidth="1"/>
    <col min="12549" max="12550" width="0" style="3" hidden="1" customWidth="1"/>
    <col min="12551" max="12801" width="9.140625" style="3"/>
    <col min="12802" max="12802" width="67" style="3" customWidth="1"/>
    <col min="12803" max="12803" width="29.7109375" style="3" customWidth="1"/>
    <col min="12804" max="12804" width="20.7109375" style="3" customWidth="1"/>
    <col min="12805" max="12806" width="0" style="3" hidden="1" customWidth="1"/>
    <col min="12807" max="13057" width="9.140625" style="3"/>
    <col min="13058" max="13058" width="67" style="3" customWidth="1"/>
    <col min="13059" max="13059" width="29.7109375" style="3" customWidth="1"/>
    <col min="13060" max="13060" width="20.7109375" style="3" customWidth="1"/>
    <col min="13061" max="13062" width="0" style="3" hidden="1" customWidth="1"/>
    <col min="13063" max="13313" width="9.140625" style="3"/>
    <col min="13314" max="13314" width="67" style="3" customWidth="1"/>
    <col min="13315" max="13315" width="29.7109375" style="3" customWidth="1"/>
    <col min="13316" max="13316" width="20.7109375" style="3" customWidth="1"/>
    <col min="13317" max="13318" width="0" style="3" hidden="1" customWidth="1"/>
    <col min="13319" max="13569" width="9.140625" style="3"/>
    <col min="13570" max="13570" width="67" style="3" customWidth="1"/>
    <col min="13571" max="13571" width="29.7109375" style="3" customWidth="1"/>
    <col min="13572" max="13572" width="20.7109375" style="3" customWidth="1"/>
    <col min="13573" max="13574" width="0" style="3" hidden="1" customWidth="1"/>
    <col min="13575" max="13825" width="9.140625" style="3"/>
    <col min="13826" max="13826" width="67" style="3" customWidth="1"/>
    <col min="13827" max="13827" width="29.7109375" style="3" customWidth="1"/>
    <col min="13828" max="13828" width="20.7109375" style="3" customWidth="1"/>
    <col min="13829" max="13830" width="0" style="3" hidden="1" customWidth="1"/>
    <col min="13831" max="14081" width="9.140625" style="3"/>
    <col min="14082" max="14082" width="67" style="3" customWidth="1"/>
    <col min="14083" max="14083" width="29.7109375" style="3" customWidth="1"/>
    <col min="14084" max="14084" width="20.7109375" style="3" customWidth="1"/>
    <col min="14085" max="14086" width="0" style="3" hidden="1" customWidth="1"/>
    <col min="14087" max="14337" width="9.140625" style="3"/>
    <col min="14338" max="14338" width="67" style="3" customWidth="1"/>
    <col min="14339" max="14339" width="29.7109375" style="3" customWidth="1"/>
    <col min="14340" max="14340" width="20.7109375" style="3" customWidth="1"/>
    <col min="14341" max="14342" width="0" style="3" hidden="1" customWidth="1"/>
    <col min="14343" max="14593" width="9.140625" style="3"/>
    <col min="14594" max="14594" width="67" style="3" customWidth="1"/>
    <col min="14595" max="14595" width="29.7109375" style="3" customWidth="1"/>
    <col min="14596" max="14596" width="20.7109375" style="3" customWidth="1"/>
    <col min="14597" max="14598" width="0" style="3" hidden="1" customWidth="1"/>
    <col min="14599" max="14849" width="9.140625" style="3"/>
    <col min="14850" max="14850" width="67" style="3" customWidth="1"/>
    <col min="14851" max="14851" width="29.7109375" style="3" customWidth="1"/>
    <col min="14852" max="14852" width="20.7109375" style="3" customWidth="1"/>
    <col min="14853" max="14854" width="0" style="3" hidden="1" customWidth="1"/>
    <col min="14855" max="15105" width="9.140625" style="3"/>
    <col min="15106" max="15106" width="67" style="3" customWidth="1"/>
    <col min="15107" max="15107" width="29.7109375" style="3" customWidth="1"/>
    <col min="15108" max="15108" width="20.7109375" style="3" customWidth="1"/>
    <col min="15109" max="15110" width="0" style="3" hidden="1" customWidth="1"/>
    <col min="15111" max="15361" width="9.140625" style="3"/>
    <col min="15362" max="15362" width="67" style="3" customWidth="1"/>
    <col min="15363" max="15363" width="29.7109375" style="3" customWidth="1"/>
    <col min="15364" max="15364" width="20.7109375" style="3" customWidth="1"/>
    <col min="15365" max="15366" width="0" style="3" hidden="1" customWidth="1"/>
    <col min="15367" max="15617" width="9.140625" style="3"/>
    <col min="15618" max="15618" width="67" style="3" customWidth="1"/>
    <col min="15619" max="15619" width="29.7109375" style="3" customWidth="1"/>
    <col min="15620" max="15620" width="20.7109375" style="3" customWidth="1"/>
    <col min="15621" max="15622" width="0" style="3" hidden="1" customWidth="1"/>
    <col min="15623" max="15873" width="9.140625" style="3"/>
    <col min="15874" max="15874" width="67" style="3" customWidth="1"/>
    <col min="15875" max="15875" width="29.7109375" style="3" customWidth="1"/>
    <col min="15876" max="15876" width="20.7109375" style="3" customWidth="1"/>
    <col min="15877" max="15878" width="0" style="3" hidden="1" customWidth="1"/>
    <col min="15879" max="16129" width="9.140625" style="3"/>
    <col min="16130" max="16130" width="67" style="3" customWidth="1"/>
    <col min="16131" max="16131" width="29.7109375" style="3" customWidth="1"/>
    <col min="16132" max="16132" width="20.7109375" style="3" customWidth="1"/>
    <col min="16133" max="16134" width="0" style="3" hidden="1" customWidth="1"/>
    <col min="16135" max="16384" width="9.140625" style="3"/>
  </cols>
  <sheetData>
    <row r="1" spans="1:22" s="1" customFormat="1" ht="15.75" x14ac:dyDescent="0.25">
      <c r="D1" s="37"/>
      <c r="F1" s="19"/>
      <c r="H1" s="2"/>
      <c r="J1" s="2"/>
      <c r="L1" s="2"/>
      <c r="N1" s="2"/>
      <c r="P1" s="2"/>
      <c r="R1" s="2"/>
    </row>
    <row r="2" spans="1:22" s="1" customFormat="1" ht="15.75" x14ac:dyDescent="0.25">
      <c r="D2" s="37"/>
      <c r="F2" s="19"/>
      <c r="H2" s="2"/>
      <c r="J2" s="2"/>
      <c r="L2" s="2"/>
      <c r="N2" s="2"/>
      <c r="P2" s="2"/>
      <c r="R2" s="2"/>
    </row>
    <row r="3" spans="1:22" ht="42" customHeight="1" x14ac:dyDescent="0.25">
      <c r="A3" s="44" t="s">
        <v>124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s="1" customFormat="1" ht="15.75" hidden="1" x14ac:dyDescent="0.25">
      <c r="A4" s="21"/>
      <c r="B4" s="21"/>
      <c r="C4" s="21"/>
      <c r="D4" s="38"/>
      <c r="E4" s="21"/>
      <c r="F4" s="21"/>
      <c r="G4" s="22"/>
      <c r="H4" s="23"/>
      <c r="I4" s="22"/>
      <c r="J4" s="23"/>
      <c r="K4" s="22"/>
      <c r="L4" s="23"/>
      <c r="M4" s="22"/>
      <c r="N4" s="23"/>
      <c r="O4" s="22"/>
      <c r="P4" s="23"/>
      <c r="Q4" s="22"/>
      <c r="R4" s="23"/>
      <c r="S4" s="22"/>
      <c r="T4" s="22"/>
      <c r="U4" s="22"/>
      <c r="V4" s="22"/>
    </row>
    <row r="7" spans="1:22" x14ac:dyDescent="0.25">
      <c r="V7" s="24" t="s">
        <v>120</v>
      </c>
    </row>
    <row r="8" spans="1:22" x14ac:dyDescent="0.25">
      <c r="A8" s="45" t="s">
        <v>0</v>
      </c>
      <c r="B8" s="46" t="s">
        <v>1</v>
      </c>
      <c r="C8" s="33"/>
      <c r="D8" s="40"/>
      <c r="E8" s="33"/>
      <c r="F8" s="41" t="s">
        <v>121</v>
      </c>
      <c r="G8" s="42" t="s">
        <v>2</v>
      </c>
      <c r="H8" s="41"/>
      <c r="I8" s="42" t="s">
        <v>3</v>
      </c>
      <c r="J8" s="41"/>
      <c r="K8" s="42" t="s">
        <v>4</v>
      </c>
      <c r="L8" s="41"/>
      <c r="M8" s="42" t="s">
        <v>5</v>
      </c>
      <c r="N8" s="41"/>
      <c r="O8" s="42" t="s">
        <v>6</v>
      </c>
      <c r="P8" s="41"/>
      <c r="Q8" s="42" t="s">
        <v>7</v>
      </c>
      <c r="R8" s="41" t="s">
        <v>8</v>
      </c>
      <c r="S8" s="41" t="s">
        <v>9</v>
      </c>
      <c r="T8" s="41" t="s">
        <v>10</v>
      </c>
      <c r="U8" s="41" t="s">
        <v>122</v>
      </c>
      <c r="V8" s="41" t="s">
        <v>123</v>
      </c>
    </row>
    <row r="9" spans="1:22" x14ac:dyDescent="0.25">
      <c r="A9" s="45"/>
      <c r="B9" s="46"/>
      <c r="C9" s="33"/>
      <c r="D9" s="40"/>
      <c r="E9" s="33"/>
      <c r="F9" s="41"/>
      <c r="G9" s="43"/>
      <c r="H9" s="41"/>
      <c r="I9" s="43"/>
      <c r="J9" s="41"/>
      <c r="K9" s="43"/>
      <c r="L9" s="41"/>
      <c r="M9" s="43"/>
      <c r="N9" s="41"/>
      <c r="O9" s="43"/>
      <c r="P9" s="41"/>
      <c r="Q9" s="43"/>
      <c r="R9" s="41"/>
      <c r="S9" s="41"/>
      <c r="T9" s="41"/>
      <c r="U9" s="41"/>
      <c r="V9" s="41"/>
    </row>
    <row r="10" spans="1:22" s="8" customFormat="1" x14ac:dyDescent="0.25">
      <c r="A10" s="4">
        <v>1</v>
      </c>
      <c r="B10" s="5">
        <v>2</v>
      </c>
      <c r="C10" s="33"/>
      <c r="D10" s="40"/>
      <c r="E10" s="33"/>
      <c r="F10" s="6" t="s">
        <v>11</v>
      </c>
      <c r="G10" s="7"/>
      <c r="H10" s="6" t="s">
        <v>11</v>
      </c>
      <c r="I10" s="7"/>
      <c r="J10" s="6" t="s">
        <v>11</v>
      </c>
      <c r="K10" s="7"/>
      <c r="L10" s="6" t="s">
        <v>11</v>
      </c>
      <c r="M10" s="7"/>
      <c r="N10" s="6" t="s">
        <v>11</v>
      </c>
      <c r="O10" s="7">
        <v>4</v>
      </c>
      <c r="P10" s="6" t="s">
        <v>12</v>
      </c>
      <c r="Q10" s="7">
        <v>4</v>
      </c>
      <c r="R10" s="6" t="s">
        <v>12</v>
      </c>
      <c r="S10" s="6" t="s">
        <v>11</v>
      </c>
      <c r="T10" s="6" t="s">
        <v>11</v>
      </c>
      <c r="U10" s="20" t="s">
        <v>11</v>
      </c>
      <c r="V10" s="20" t="s">
        <v>108</v>
      </c>
    </row>
    <row r="11" spans="1:22" ht="28.5" x14ac:dyDescent="0.25">
      <c r="A11" s="9" t="s">
        <v>13</v>
      </c>
      <c r="B11" s="10" t="s">
        <v>14</v>
      </c>
      <c r="C11" s="29">
        <f>SUM(C12+C17+C22)</f>
        <v>129932789</v>
      </c>
      <c r="D11" s="29">
        <f t="shared" ref="D11:D62" si="0">E11-C11</f>
        <v>30325422.399999976</v>
      </c>
      <c r="E11" s="31">
        <f>SUM(E12+E17+E22+E27)</f>
        <v>160258211.39999998</v>
      </c>
      <c r="F11" s="31">
        <f>SUM(F12+F17+F22+F27)</f>
        <v>160258189.13</v>
      </c>
      <c r="G11" s="29">
        <f t="shared" ref="G11:T11" si="1">SUM(G12+G17+G22)</f>
        <v>0</v>
      </c>
      <c r="H11" s="29">
        <f t="shared" si="1"/>
        <v>-9867611</v>
      </c>
      <c r="I11" s="29">
        <f t="shared" si="1"/>
        <v>0</v>
      </c>
      <c r="J11" s="29">
        <f t="shared" si="1"/>
        <v>-9867611</v>
      </c>
      <c r="K11" s="29">
        <f t="shared" si="1"/>
        <v>0</v>
      </c>
      <c r="L11" s="29">
        <f t="shared" si="1"/>
        <v>-9867611</v>
      </c>
      <c r="M11" s="29">
        <f t="shared" si="1"/>
        <v>0</v>
      </c>
      <c r="N11" s="29">
        <f t="shared" si="1"/>
        <v>-9867611</v>
      </c>
      <c r="O11" s="29">
        <f t="shared" si="1"/>
        <v>0</v>
      </c>
      <c r="P11" s="29">
        <f t="shared" si="1"/>
        <v>-9867611</v>
      </c>
      <c r="Q11" s="29">
        <f t="shared" si="1"/>
        <v>0</v>
      </c>
      <c r="R11" s="29">
        <f t="shared" si="1"/>
        <v>-9867611</v>
      </c>
      <c r="S11" s="29">
        <f t="shared" si="1"/>
        <v>100240.1</v>
      </c>
      <c r="T11" s="29">
        <f t="shared" si="1"/>
        <v>74197.899999999994</v>
      </c>
      <c r="U11" s="29">
        <f>SUM(U12+U17+U22)</f>
        <v>128739654</v>
      </c>
      <c r="V11" s="29">
        <f>SUM(V12+V17+V22)</f>
        <v>130352672</v>
      </c>
    </row>
    <row r="12" spans="1:22" ht="42.75" x14ac:dyDescent="0.25">
      <c r="A12" s="9" t="s">
        <v>15</v>
      </c>
      <c r="B12" s="10" t="s">
        <v>16</v>
      </c>
      <c r="C12" s="29">
        <f>C14</f>
        <v>0</v>
      </c>
      <c r="D12" s="29">
        <f t="shared" si="0"/>
        <v>0</v>
      </c>
      <c r="E12" s="29">
        <f t="shared" ref="E12" si="2">E14</f>
        <v>0</v>
      </c>
      <c r="F12" s="29">
        <f t="shared" ref="F12:T12" si="3">F14</f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29">
        <f t="shared" si="3"/>
        <v>0</v>
      </c>
      <c r="P12" s="29">
        <f t="shared" si="3"/>
        <v>0</v>
      </c>
      <c r="Q12" s="29">
        <f t="shared" si="3"/>
        <v>0</v>
      </c>
      <c r="R12" s="29">
        <f t="shared" si="3"/>
        <v>0</v>
      </c>
      <c r="S12" s="29">
        <f t="shared" si="3"/>
        <v>0</v>
      </c>
      <c r="T12" s="29">
        <f t="shared" si="3"/>
        <v>0</v>
      </c>
      <c r="U12" s="29">
        <f>U14</f>
        <v>0</v>
      </c>
      <c r="V12" s="29">
        <f>V14</f>
        <v>0</v>
      </c>
    </row>
    <row r="13" spans="1:22" ht="45" x14ac:dyDescent="0.25">
      <c r="A13" s="11" t="s">
        <v>17</v>
      </c>
      <c r="B13" s="12" t="s">
        <v>18</v>
      </c>
      <c r="C13" s="30" t="s">
        <v>19</v>
      </c>
      <c r="D13" s="29">
        <f t="shared" si="0"/>
        <v>0</v>
      </c>
      <c r="E13" s="30" t="s">
        <v>19</v>
      </c>
      <c r="F13" s="30" t="s">
        <v>19</v>
      </c>
      <c r="G13" s="27"/>
      <c r="H13" s="26">
        <f t="shared" ref="H13:H63" si="4">SUM(F13+G13)</f>
        <v>0</v>
      </c>
      <c r="I13" s="27"/>
      <c r="J13" s="26">
        <f t="shared" ref="J13:J63" si="5">SUM(H13:I13)</f>
        <v>0</v>
      </c>
      <c r="K13" s="27"/>
      <c r="L13" s="26">
        <f t="shared" ref="L13:L63" si="6">SUM(J13:K13)</f>
        <v>0</v>
      </c>
      <c r="M13" s="27"/>
      <c r="N13" s="26">
        <f t="shared" ref="N13:N63" si="7">SUM(L13:M13)</f>
        <v>0</v>
      </c>
      <c r="O13" s="27"/>
      <c r="P13" s="26">
        <f t="shared" ref="P13:P63" si="8">SUM(N13:O13)</f>
        <v>0</v>
      </c>
      <c r="Q13" s="27"/>
      <c r="R13" s="26">
        <f t="shared" ref="R13:R63" si="9">SUM(P13:Q13)</f>
        <v>0</v>
      </c>
      <c r="S13" s="28" t="s">
        <v>19</v>
      </c>
      <c r="T13" s="28" t="s">
        <v>19</v>
      </c>
      <c r="U13" s="30" t="s">
        <v>19</v>
      </c>
      <c r="V13" s="30" t="s">
        <v>19</v>
      </c>
    </row>
    <row r="14" spans="1:22" ht="45" x14ac:dyDescent="0.25">
      <c r="A14" s="11" t="s">
        <v>20</v>
      </c>
      <c r="B14" s="12" t="s">
        <v>21</v>
      </c>
      <c r="C14" s="30">
        <f>C16</f>
        <v>0</v>
      </c>
      <c r="D14" s="29">
        <f t="shared" si="0"/>
        <v>0</v>
      </c>
      <c r="E14" s="30">
        <f>E16</f>
        <v>0</v>
      </c>
      <c r="F14" s="30">
        <f>F16</f>
        <v>0</v>
      </c>
      <c r="G14" s="26">
        <f t="shared" ref="G14" si="10">G16</f>
        <v>0</v>
      </c>
      <c r="H14" s="26">
        <f t="shared" si="4"/>
        <v>0</v>
      </c>
      <c r="I14" s="26">
        <f t="shared" ref="I14" si="11">I16</f>
        <v>0</v>
      </c>
      <c r="J14" s="26">
        <f t="shared" si="5"/>
        <v>0</v>
      </c>
      <c r="K14" s="26">
        <f t="shared" ref="K14:M14" si="12">K16</f>
        <v>0</v>
      </c>
      <c r="L14" s="26">
        <f t="shared" si="6"/>
        <v>0</v>
      </c>
      <c r="M14" s="26">
        <f t="shared" si="12"/>
        <v>0</v>
      </c>
      <c r="N14" s="26">
        <f t="shared" si="7"/>
        <v>0</v>
      </c>
      <c r="O14" s="26">
        <f t="shared" ref="O14:Q14" si="13">O16</f>
        <v>0</v>
      </c>
      <c r="P14" s="26">
        <f t="shared" si="8"/>
        <v>0</v>
      </c>
      <c r="Q14" s="26">
        <f t="shared" si="13"/>
        <v>0</v>
      </c>
      <c r="R14" s="26">
        <f t="shared" si="9"/>
        <v>0</v>
      </c>
      <c r="S14" s="26">
        <f>S16</f>
        <v>0</v>
      </c>
      <c r="T14" s="26">
        <f>T16</f>
        <v>0</v>
      </c>
      <c r="U14" s="30">
        <f>U16</f>
        <v>0</v>
      </c>
      <c r="V14" s="30">
        <f>V16</f>
        <v>0</v>
      </c>
    </row>
    <row r="15" spans="1:22" ht="45" x14ac:dyDescent="0.25">
      <c r="A15" s="11" t="s">
        <v>22</v>
      </c>
      <c r="B15" s="12" t="s">
        <v>23</v>
      </c>
      <c r="C15" s="30">
        <f>SUM(C16)</f>
        <v>0</v>
      </c>
      <c r="D15" s="29">
        <f t="shared" si="0"/>
        <v>0</v>
      </c>
      <c r="E15" s="30">
        <f>SUM(E16)</f>
        <v>0</v>
      </c>
      <c r="F15" s="30">
        <f>SUM(F16)</f>
        <v>0</v>
      </c>
      <c r="G15" s="27"/>
      <c r="H15" s="26">
        <f t="shared" si="4"/>
        <v>0</v>
      </c>
      <c r="I15" s="27"/>
      <c r="J15" s="26">
        <f t="shared" si="5"/>
        <v>0</v>
      </c>
      <c r="K15" s="27"/>
      <c r="L15" s="26">
        <f t="shared" si="6"/>
        <v>0</v>
      </c>
      <c r="M15" s="27"/>
      <c r="N15" s="26">
        <f t="shared" si="7"/>
        <v>0</v>
      </c>
      <c r="O15" s="27"/>
      <c r="P15" s="26">
        <f t="shared" si="8"/>
        <v>0</v>
      </c>
      <c r="Q15" s="27"/>
      <c r="R15" s="26">
        <f t="shared" si="9"/>
        <v>0</v>
      </c>
      <c r="S15" s="28">
        <f>SUM(S16)</f>
        <v>0</v>
      </c>
      <c r="T15" s="28">
        <f>SUM(T16)</f>
        <v>0</v>
      </c>
      <c r="U15" s="30">
        <f>SUM(U16)</f>
        <v>0</v>
      </c>
      <c r="V15" s="30">
        <f>SUM(V16)</f>
        <v>0</v>
      </c>
    </row>
    <row r="16" spans="1:22" ht="45" x14ac:dyDescent="0.25">
      <c r="A16" s="11" t="s">
        <v>24</v>
      </c>
      <c r="B16" s="12" t="s">
        <v>25</v>
      </c>
      <c r="C16" s="30">
        <v>0</v>
      </c>
      <c r="D16" s="29">
        <f t="shared" si="0"/>
        <v>0</v>
      </c>
      <c r="E16" s="30">
        <v>0</v>
      </c>
      <c r="F16" s="30">
        <v>0</v>
      </c>
      <c r="G16" s="28">
        <v>0</v>
      </c>
      <c r="H16" s="26">
        <f t="shared" si="4"/>
        <v>0</v>
      </c>
      <c r="I16" s="28">
        <v>0</v>
      </c>
      <c r="J16" s="26">
        <f t="shared" si="5"/>
        <v>0</v>
      </c>
      <c r="K16" s="28">
        <v>0</v>
      </c>
      <c r="L16" s="26">
        <f t="shared" si="6"/>
        <v>0</v>
      </c>
      <c r="M16" s="28">
        <v>0</v>
      </c>
      <c r="N16" s="26">
        <f t="shared" si="7"/>
        <v>0</v>
      </c>
      <c r="O16" s="28">
        <v>0</v>
      </c>
      <c r="P16" s="26">
        <f t="shared" si="8"/>
        <v>0</v>
      </c>
      <c r="Q16" s="28">
        <v>0</v>
      </c>
      <c r="R16" s="26">
        <f t="shared" si="9"/>
        <v>0</v>
      </c>
      <c r="S16" s="28">
        <v>0</v>
      </c>
      <c r="T16" s="28">
        <v>0</v>
      </c>
      <c r="U16" s="30">
        <v>0</v>
      </c>
      <c r="V16" s="30">
        <v>0</v>
      </c>
    </row>
    <row r="17" spans="1:22" ht="28.5" x14ac:dyDescent="0.25">
      <c r="A17" s="9" t="s">
        <v>26</v>
      </c>
      <c r="B17" s="10" t="s">
        <v>27</v>
      </c>
      <c r="C17" s="29">
        <f>SUM(C18+C20)</f>
        <v>129932789</v>
      </c>
      <c r="D17" s="29">
        <f t="shared" si="0"/>
        <v>-189800377.73000002</v>
      </c>
      <c r="E17" s="29">
        <f t="shared" ref="E17" si="14">SUM(E18+E20)</f>
        <v>-59867588.730000019</v>
      </c>
      <c r="F17" s="29">
        <f t="shared" ref="F17:U17" si="15">SUM(F18+F20)</f>
        <v>-59867611</v>
      </c>
      <c r="G17" s="29">
        <f t="shared" si="15"/>
        <v>0</v>
      </c>
      <c r="H17" s="29">
        <f t="shared" si="15"/>
        <v>-59867611</v>
      </c>
      <c r="I17" s="29">
        <f t="shared" si="15"/>
        <v>0</v>
      </c>
      <c r="J17" s="29">
        <f t="shared" si="15"/>
        <v>-59867611</v>
      </c>
      <c r="K17" s="29">
        <f t="shared" si="15"/>
        <v>0</v>
      </c>
      <c r="L17" s="29">
        <f t="shared" si="15"/>
        <v>-59867611</v>
      </c>
      <c r="M17" s="29">
        <f t="shared" si="15"/>
        <v>0</v>
      </c>
      <c r="N17" s="29">
        <f t="shared" si="15"/>
        <v>-59867611</v>
      </c>
      <c r="O17" s="29">
        <f t="shared" si="15"/>
        <v>0</v>
      </c>
      <c r="P17" s="29">
        <f t="shared" si="15"/>
        <v>-59867611</v>
      </c>
      <c r="Q17" s="29">
        <f t="shared" si="15"/>
        <v>0</v>
      </c>
      <c r="R17" s="29">
        <f t="shared" si="15"/>
        <v>-59867611</v>
      </c>
      <c r="S17" s="29">
        <f t="shared" si="15"/>
        <v>100240.1</v>
      </c>
      <c r="T17" s="29">
        <f t="shared" si="15"/>
        <v>74197.899999999994</v>
      </c>
      <c r="U17" s="29">
        <f t="shared" si="15"/>
        <v>178739654</v>
      </c>
      <c r="V17" s="29">
        <f>SUM(V18+V20)</f>
        <v>130352672</v>
      </c>
    </row>
    <row r="18" spans="1:22" ht="30" x14ac:dyDescent="0.25">
      <c r="A18" s="11" t="s">
        <v>28</v>
      </c>
      <c r="B18" s="12" t="s">
        <v>29</v>
      </c>
      <c r="C18" s="30">
        <f>SUM(C19)</f>
        <v>259932789</v>
      </c>
      <c r="D18" s="29">
        <f t="shared" si="0"/>
        <v>-119800377.73000002</v>
      </c>
      <c r="E18" s="30">
        <f>SUM(E19)</f>
        <v>140132411.26999998</v>
      </c>
      <c r="F18" s="30">
        <f>SUM(F19)</f>
        <v>140132389</v>
      </c>
      <c r="G18" s="28">
        <f t="shared" ref="G18:Q18" si="16">SUM(G19)</f>
        <v>0</v>
      </c>
      <c r="H18" s="26">
        <f t="shared" si="4"/>
        <v>140132389</v>
      </c>
      <c r="I18" s="28">
        <f t="shared" si="16"/>
        <v>0</v>
      </c>
      <c r="J18" s="26">
        <f t="shared" si="5"/>
        <v>140132389</v>
      </c>
      <c r="K18" s="28">
        <f t="shared" si="16"/>
        <v>0</v>
      </c>
      <c r="L18" s="26">
        <f t="shared" si="6"/>
        <v>140132389</v>
      </c>
      <c r="M18" s="28">
        <f t="shared" si="16"/>
        <v>0</v>
      </c>
      <c r="N18" s="26">
        <f t="shared" si="7"/>
        <v>140132389</v>
      </c>
      <c r="O18" s="28">
        <f t="shared" si="16"/>
        <v>0</v>
      </c>
      <c r="P18" s="26">
        <f t="shared" si="8"/>
        <v>140132389</v>
      </c>
      <c r="Q18" s="28">
        <f t="shared" si="16"/>
        <v>0</v>
      </c>
      <c r="R18" s="26">
        <f t="shared" si="9"/>
        <v>140132389</v>
      </c>
      <c r="S18" s="28">
        <f>SUM(S19)</f>
        <v>198205.1</v>
      </c>
      <c r="T18" s="28">
        <f>SUM(T19)</f>
        <v>174438</v>
      </c>
      <c r="U18" s="30">
        <f>SUM(U19)</f>
        <v>178739654</v>
      </c>
      <c r="V18" s="30">
        <f>SUM(V19)</f>
        <v>259092326</v>
      </c>
    </row>
    <row r="19" spans="1:22" ht="30" x14ac:dyDescent="0.25">
      <c r="A19" s="11" t="s">
        <v>30</v>
      </c>
      <c r="B19" s="12" t="s">
        <v>118</v>
      </c>
      <c r="C19" s="30">
        <v>259932789</v>
      </c>
      <c r="D19" s="29">
        <f t="shared" si="0"/>
        <v>-119800377.73000002</v>
      </c>
      <c r="E19" s="30">
        <f>259932789-119800377.73</f>
        <v>140132411.26999998</v>
      </c>
      <c r="F19" s="30">
        <f>259932789-119800400</f>
        <v>140132389</v>
      </c>
      <c r="G19" s="27"/>
      <c r="H19" s="26">
        <f t="shared" si="4"/>
        <v>140132389</v>
      </c>
      <c r="I19" s="27"/>
      <c r="J19" s="26">
        <f t="shared" si="5"/>
        <v>140132389</v>
      </c>
      <c r="K19" s="27"/>
      <c r="L19" s="26">
        <f t="shared" si="6"/>
        <v>140132389</v>
      </c>
      <c r="M19" s="27"/>
      <c r="N19" s="26">
        <f t="shared" si="7"/>
        <v>140132389</v>
      </c>
      <c r="O19" s="27"/>
      <c r="P19" s="26">
        <f t="shared" si="8"/>
        <v>140132389</v>
      </c>
      <c r="Q19" s="27"/>
      <c r="R19" s="26">
        <f t="shared" si="9"/>
        <v>140132389</v>
      </c>
      <c r="S19" s="28">
        <v>198205.1</v>
      </c>
      <c r="T19" s="28">
        <v>174438</v>
      </c>
      <c r="U19" s="30">
        <f>128739654+50000000</f>
        <v>178739654</v>
      </c>
      <c r="V19" s="30">
        <v>259092326</v>
      </c>
    </row>
    <row r="20" spans="1:22" ht="30" x14ac:dyDescent="0.25">
      <c r="A20" s="11" t="s">
        <v>31</v>
      </c>
      <c r="B20" s="12" t="s">
        <v>32</v>
      </c>
      <c r="C20" s="30">
        <f>SUM(C21)</f>
        <v>-130000000</v>
      </c>
      <c r="D20" s="29">
        <f t="shared" si="0"/>
        <v>-70000000</v>
      </c>
      <c r="E20" s="30">
        <f>SUM(E21)</f>
        <v>-200000000</v>
      </c>
      <c r="F20" s="30">
        <f>SUM(F21)</f>
        <v>-200000000</v>
      </c>
      <c r="G20" s="28">
        <f t="shared" ref="G20:Q20" si="17">SUM(G21)</f>
        <v>0</v>
      </c>
      <c r="H20" s="26">
        <f t="shared" si="4"/>
        <v>-200000000</v>
      </c>
      <c r="I20" s="28">
        <f t="shared" si="17"/>
        <v>0</v>
      </c>
      <c r="J20" s="26">
        <f t="shared" si="5"/>
        <v>-200000000</v>
      </c>
      <c r="K20" s="28">
        <f t="shared" si="17"/>
        <v>0</v>
      </c>
      <c r="L20" s="26">
        <f t="shared" si="6"/>
        <v>-200000000</v>
      </c>
      <c r="M20" s="28">
        <f t="shared" si="17"/>
        <v>0</v>
      </c>
      <c r="N20" s="26">
        <f t="shared" si="7"/>
        <v>-200000000</v>
      </c>
      <c r="O20" s="28">
        <f t="shared" si="17"/>
        <v>0</v>
      </c>
      <c r="P20" s="26">
        <f t="shared" si="8"/>
        <v>-200000000</v>
      </c>
      <c r="Q20" s="28">
        <f t="shared" si="17"/>
        <v>0</v>
      </c>
      <c r="R20" s="26">
        <f t="shared" si="9"/>
        <v>-200000000</v>
      </c>
      <c r="S20" s="28">
        <f>SUM(S21)</f>
        <v>-97965</v>
      </c>
      <c r="T20" s="28">
        <f>SUM(T21)</f>
        <v>-100240.1</v>
      </c>
      <c r="U20" s="30">
        <f>SUM(U21)</f>
        <v>0</v>
      </c>
      <c r="V20" s="30">
        <f>SUM(V21)</f>
        <v>-128739654</v>
      </c>
    </row>
    <row r="21" spans="1:22" ht="30" x14ac:dyDescent="0.25">
      <c r="A21" s="11" t="s">
        <v>33</v>
      </c>
      <c r="B21" s="12" t="s">
        <v>119</v>
      </c>
      <c r="C21" s="30">
        <v>-130000000</v>
      </c>
      <c r="D21" s="29">
        <f t="shared" si="0"/>
        <v>-70000000</v>
      </c>
      <c r="E21" s="30">
        <v>-200000000</v>
      </c>
      <c r="F21" s="30">
        <v>-200000000</v>
      </c>
      <c r="G21" s="27"/>
      <c r="H21" s="26">
        <f t="shared" si="4"/>
        <v>-200000000</v>
      </c>
      <c r="I21" s="27"/>
      <c r="J21" s="26">
        <f t="shared" si="5"/>
        <v>-200000000</v>
      </c>
      <c r="K21" s="27"/>
      <c r="L21" s="26">
        <f t="shared" si="6"/>
        <v>-200000000</v>
      </c>
      <c r="M21" s="27"/>
      <c r="N21" s="26">
        <f t="shared" si="7"/>
        <v>-200000000</v>
      </c>
      <c r="O21" s="27"/>
      <c r="P21" s="26">
        <f t="shared" si="8"/>
        <v>-200000000</v>
      </c>
      <c r="Q21" s="27"/>
      <c r="R21" s="26">
        <f t="shared" si="9"/>
        <v>-200000000</v>
      </c>
      <c r="S21" s="28">
        <v>-97965</v>
      </c>
      <c r="T21" s="28">
        <v>-100240.1</v>
      </c>
      <c r="U21" s="30">
        <v>0</v>
      </c>
      <c r="V21" s="30">
        <v>-128739654</v>
      </c>
    </row>
    <row r="22" spans="1:22" s="15" customFormat="1" ht="28.5" x14ac:dyDescent="0.25">
      <c r="A22" s="13" t="s">
        <v>34</v>
      </c>
      <c r="B22" s="14" t="s">
        <v>35</v>
      </c>
      <c r="C22" s="29">
        <f>C23+C25</f>
        <v>0</v>
      </c>
      <c r="D22" s="29">
        <f t="shared" si="0"/>
        <v>50000000</v>
      </c>
      <c r="E22" s="29">
        <f>E23+E25</f>
        <v>50000000</v>
      </c>
      <c r="F22" s="29">
        <f>F23+F25</f>
        <v>50000000</v>
      </c>
      <c r="G22" s="25">
        <f t="shared" ref="G22" si="18">G23+G25</f>
        <v>0</v>
      </c>
      <c r="H22" s="26">
        <f t="shared" si="4"/>
        <v>50000000</v>
      </c>
      <c r="I22" s="25">
        <f t="shared" ref="I22" si="19">I23+I25</f>
        <v>0</v>
      </c>
      <c r="J22" s="26">
        <f t="shared" si="5"/>
        <v>50000000</v>
      </c>
      <c r="K22" s="25">
        <f t="shared" ref="K22:M22" si="20">K23+K25</f>
        <v>0</v>
      </c>
      <c r="L22" s="26">
        <f t="shared" si="6"/>
        <v>50000000</v>
      </c>
      <c r="M22" s="25">
        <f t="shared" si="20"/>
        <v>0</v>
      </c>
      <c r="N22" s="26">
        <f t="shared" si="7"/>
        <v>50000000</v>
      </c>
      <c r="O22" s="25">
        <f t="shared" ref="O22:Q22" si="21">O23+O25</f>
        <v>0</v>
      </c>
      <c r="P22" s="26">
        <f t="shared" si="8"/>
        <v>50000000</v>
      </c>
      <c r="Q22" s="25">
        <f t="shared" si="21"/>
        <v>0</v>
      </c>
      <c r="R22" s="26">
        <f t="shared" si="9"/>
        <v>50000000</v>
      </c>
      <c r="S22" s="25">
        <f>S23+S25</f>
        <v>0</v>
      </c>
      <c r="T22" s="25">
        <f>T23+T25</f>
        <v>0</v>
      </c>
      <c r="U22" s="29">
        <f>U23+U25</f>
        <v>-50000000</v>
      </c>
      <c r="V22" s="29">
        <f>V23+V25</f>
        <v>0</v>
      </c>
    </row>
    <row r="23" spans="1:22" s="15" customFormat="1" ht="30" x14ac:dyDescent="0.25">
      <c r="A23" s="16" t="s">
        <v>36</v>
      </c>
      <c r="B23" s="17" t="s">
        <v>37</v>
      </c>
      <c r="C23" s="30">
        <f>C24</f>
        <v>0</v>
      </c>
      <c r="D23" s="29">
        <f t="shared" si="0"/>
        <v>50000000</v>
      </c>
      <c r="E23" s="30">
        <f>E24</f>
        <v>50000000</v>
      </c>
      <c r="F23" s="30">
        <f>F24</f>
        <v>50000000</v>
      </c>
      <c r="G23" s="28">
        <f t="shared" ref="G23:Q23" si="22">G24</f>
        <v>0</v>
      </c>
      <c r="H23" s="26">
        <f t="shared" si="4"/>
        <v>50000000</v>
      </c>
      <c r="I23" s="28">
        <f t="shared" si="22"/>
        <v>0</v>
      </c>
      <c r="J23" s="26">
        <f t="shared" si="5"/>
        <v>50000000</v>
      </c>
      <c r="K23" s="28">
        <f t="shared" si="22"/>
        <v>0</v>
      </c>
      <c r="L23" s="26">
        <f t="shared" si="6"/>
        <v>50000000</v>
      </c>
      <c r="M23" s="28">
        <f t="shared" si="22"/>
        <v>0</v>
      </c>
      <c r="N23" s="26">
        <f t="shared" si="7"/>
        <v>50000000</v>
      </c>
      <c r="O23" s="28">
        <f t="shared" si="22"/>
        <v>0</v>
      </c>
      <c r="P23" s="26">
        <f t="shared" si="8"/>
        <v>50000000</v>
      </c>
      <c r="Q23" s="28">
        <f t="shared" si="22"/>
        <v>0</v>
      </c>
      <c r="R23" s="26">
        <f t="shared" si="9"/>
        <v>50000000</v>
      </c>
      <c r="S23" s="28">
        <f>S24</f>
        <v>0</v>
      </c>
      <c r="T23" s="28">
        <f>T24</f>
        <v>0</v>
      </c>
      <c r="U23" s="30">
        <f>U24</f>
        <v>0</v>
      </c>
      <c r="V23" s="30">
        <f>V24</f>
        <v>0</v>
      </c>
    </row>
    <row r="24" spans="1:22" s="15" customFormat="1" ht="30" x14ac:dyDescent="0.25">
      <c r="A24" s="16" t="s">
        <v>38</v>
      </c>
      <c r="B24" s="17" t="s">
        <v>116</v>
      </c>
      <c r="C24" s="30">
        <v>0</v>
      </c>
      <c r="D24" s="29">
        <f t="shared" si="0"/>
        <v>50000000</v>
      </c>
      <c r="E24" s="30">
        <v>50000000</v>
      </c>
      <c r="F24" s="30">
        <v>50000000</v>
      </c>
      <c r="G24" s="27"/>
      <c r="H24" s="26">
        <f t="shared" si="4"/>
        <v>50000000</v>
      </c>
      <c r="I24" s="27"/>
      <c r="J24" s="26">
        <f t="shared" si="5"/>
        <v>50000000</v>
      </c>
      <c r="K24" s="27"/>
      <c r="L24" s="26">
        <f t="shared" si="6"/>
        <v>50000000</v>
      </c>
      <c r="M24" s="27"/>
      <c r="N24" s="26">
        <f t="shared" si="7"/>
        <v>50000000</v>
      </c>
      <c r="O24" s="27"/>
      <c r="P24" s="26">
        <f t="shared" si="8"/>
        <v>50000000</v>
      </c>
      <c r="Q24" s="27"/>
      <c r="R24" s="26">
        <f t="shared" si="9"/>
        <v>50000000</v>
      </c>
      <c r="S24" s="28"/>
      <c r="T24" s="28"/>
      <c r="U24" s="30"/>
      <c r="V24" s="30"/>
    </row>
    <row r="25" spans="1:22" s="15" customFormat="1" ht="45" x14ac:dyDescent="0.25">
      <c r="A25" s="16" t="s">
        <v>39</v>
      </c>
      <c r="B25" s="17" t="s">
        <v>40</v>
      </c>
      <c r="C25" s="30">
        <f>SUM(C26)</f>
        <v>0</v>
      </c>
      <c r="D25" s="29">
        <f t="shared" si="0"/>
        <v>0</v>
      </c>
      <c r="E25" s="30">
        <f>SUM(E26)</f>
        <v>0</v>
      </c>
      <c r="F25" s="30">
        <f>SUM(F26)</f>
        <v>0</v>
      </c>
      <c r="G25" s="28">
        <f t="shared" ref="G25:Q25" si="23">SUM(G26)</f>
        <v>0</v>
      </c>
      <c r="H25" s="26">
        <f t="shared" si="4"/>
        <v>0</v>
      </c>
      <c r="I25" s="28">
        <f t="shared" si="23"/>
        <v>0</v>
      </c>
      <c r="J25" s="26">
        <f t="shared" si="5"/>
        <v>0</v>
      </c>
      <c r="K25" s="28">
        <f t="shared" si="23"/>
        <v>0</v>
      </c>
      <c r="L25" s="26">
        <f t="shared" si="6"/>
        <v>0</v>
      </c>
      <c r="M25" s="28">
        <f t="shared" si="23"/>
        <v>0</v>
      </c>
      <c r="N25" s="26">
        <f t="shared" si="7"/>
        <v>0</v>
      </c>
      <c r="O25" s="28">
        <f t="shared" si="23"/>
        <v>0</v>
      </c>
      <c r="P25" s="26">
        <f t="shared" si="8"/>
        <v>0</v>
      </c>
      <c r="Q25" s="28">
        <f t="shared" si="23"/>
        <v>0</v>
      </c>
      <c r="R25" s="26">
        <f t="shared" si="9"/>
        <v>0</v>
      </c>
      <c r="S25" s="28">
        <f>SUM(S26)</f>
        <v>0</v>
      </c>
      <c r="T25" s="28">
        <f>SUM(T26)</f>
        <v>0</v>
      </c>
      <c r="U25" s="30">
        <f>SUM(U26)</f>
        <v>-50000000</v>
      </c>
      <c r="V25" s="30">
        <f>SUM(V26)</f>
        <v>0</v>
      </c>
    </row>
    <row r="26" spans="1:22" s="15" customFormat="1" ht="45" x14ac:dyDescent="0.25">
      <c r="A26" s="16" t="s">
        <v>41</v>
      </c>
      <c r="B26" s="17" t="s">
        <v>117</v>
      </c>
      <c r="C26" s="30"/>
      <c r="D26" s="29">
        <f t="shared" si="0"/>
        <v>0</v>
      </c>
      <c r="E26" s="30"/>
      <c r="F26" s="30"/>
      <c r="G26" s="27"/>
      <c r="H26" s="26">
        <f t="shared" si="4"/>
        <v>0</v>
      </c>
      <c r="I26" s="27"/>
      <c r="J26" s="26">
        <f t="shared" si="5"/>
        <v>0</v>
      </c>
      <c r="K26" s="27"/>
      <c r="L26" s="26">
        <f t="shared" si="6"/>
        <v>0</v>
      </c>
      <c r="M26" s="27"/>
      <c r="N26" s="26">
        <f t="shared" si="7"/>
        <v>0</v>
      </c>
      <c r="O26" s="27"/>
      <c r="P26" s="26">
        <f t="shared" si="8"/>
        <v>0</v>
      </c>
      <c r="Q26" s="27"/>
      <c r="R26" s="26">
        <f t="shared" si="9"/>
        <v>0</v>
      </c>
      <c r="S26" s="28"/>
      <c r="T26" s="28"/>
      <c r="U26" s="30">
        <v>-50000000</v>
      </c>
      <c r="V26" s="30"/>
    </row>
    <row r="27" spans="1:22" s="15" customFormat="1" ht="28.5" x14ac:dyDescent="0.25">
      <c r="A27" s="13" t="s">
        <v>42</v>
      </c>
      <c r="B27" s="14" t="s">
        <v>43</v>
      </c>
      <c r="C27" s="29">
        <f>C28+C31+C34</f>
        <v>0</v>
      </c>
      <c r="D27" s="29">
        <f t="shared" si="0"/>
        <v>170125800.13</v>
      </c>
      <c r="E27" s="29">
        <f t="shared" ref="E27" si="24">E28+E31+E34</f>
        <v>170125800.13</v>
      </c>
      <c r="F27" s="29">
        <f t="shared" ref="F27:T27" si="25">F28+F31+F34</f>
        <v>170125800.13</v>
      </c>
      <c r="G27" s="29">
        <f t="shared" si="25"/>
        <v>0</v>
      </c>
      <c r="H27" s="29">
        <f t="shared" si="25"/>
        <v>170125800.13</v>
      </c>
      <c r="I27" s="29">
        <f t="shared" si="25"/>
        <v>0</v>
      </c>
      <c r="J27" s="29">
        <f t="shared" si="25"/>
        <v>170125800.13</v>
      </c>
      <c r="K27" s="29">
        <f t="shared" si="25"/>
        <v>0</v>
      </c>
      <c r="L27" s="29">
        <f t="shared" si="25"/>
        <v>170125800.13</v>
      </c>
      <c r="M27" s="29">
        <f t="shared" si="25"/>
        <v>0</v>
      </c>
      <c r="N27" s="29">
        <f t="shared" si="25"/>
        <v>170125800.13</v>
      </c>
      <c r="O27" s="29">
        <f t="shared" si="25"/>
        <v>0</v>
      </c>
      <c r="P27" s="29">
        <f t="shared" si="25"/>
        <v>170125800.13</v>
      </c>
      <c r="Q27" s="29">
        <f t="shared" si="25"/>
        <v>0</v>
      </c>
      <c r="R27" s="29">
        <f t="shared" si="25"/>
        <v>170125800.13</v>
      </c>
      <c r="S27" s="29">
        <f t="shared" si="25"/>
        <v>0</v>
      </c>
      <c r="T27" s="29">
        <f t="shared" si="25"/>
        <v>0</v>
      </c>
      <c r="U27" s="29">
        <f>U28+U31+U34</f>
        <v>0</v>
      </c>
      <c r="V27" s="29">
        <f>V28+V31+V34</f>
        <v>0</v>
      </c>
    </row>
    <row r="28" spans="1:22" s="15" customFormat="1" ht="30" x14ac:dyDescent="0.25">
      <c r="A28" s="16" t="s">
        <v>44</v>
      </c>
      <c r="B28" s="17" t="s">
        <v>45</v>
      </c>
      <c r="C28" s="30">
        <f>C29</f>
        <v>0</v>
      </c>
      <c r="D28" s="29">
        <f t="shared" si="0"/>
        <v>170125800.13</v>
      </c>
      <c r="E28" s="30">
        <f t="shared" ref="E28:T29" si="26">E29</f>
        <v>170125800.13</v>
      </c>
      <c r="F28" s="30">
        <f t="shared" si="26"/>
        <v>170125800.13</v>
      </c>
      <c r="G28" s="30">
        <f t="shared" si="26"/>
        <v>0</v>
      </c>
      <c r="H28" s="30">
        <f t="shared" si="26"/>
        <v>170125800.13</v>
      </c>
      <c r="I28" s="30">
        <f t="shared" si="26"/>
        <v>0</v>
      </c>
      <c r="J28" s="30">
        <f t="shared" si="26"/>
        <v>170125800.13</v>
      </c>
      <c r="K28" s="30">
        <f t="shared" si="26"/>
        <v>0</v>
      </c>
      <c r="L28" s="30">
        <f t="shared" si="26"/>
        <v>170125800.13</v>
      </c>
      <c r="M28" s="30">
        <f t="shared" si="26"/>
        <v>0</v>
      </c>
      <c r="N28" s="30">
        <f t="shared" si="26"/>
        <v>170125800.13</v>
      </c>
      <c r="O28" s="30">
        <f t="shared" si="26"/>
        <v>0</v>
      </c>
      <c r="P28" s="30">
        <f t="shared" si="26"/>
        <v>170125800.13</v>
      </c>
      <c r="Q28" s="30">
        <f t="shared" si="26"/>
        <v>0</v>
      </c>
      <c r="R28" s="30">
        <f t="shared" si="26"/>
        <v>170125800.13</v>
      </c>
      <c r="S28" s="30">
        <f t="shared" si="26"/>
        <v>0</v>
      </c>
      <c r="T28" s="30">
        <f t="shared" si="26"/>
        <v>0</v>
      </c>
      <c r="U28" s="30">
        <f t="shared" ref="U28:V29" si="27">U29</f>
        <v>0</v>
      </c>
      <c r="V28" s="30">
        <f t="shared" si="27"/>
        <v>0</v>
      </c>
    </row>
    <row r="29" spans="1:22" s="15" customFormat="1" ht="30" x14ac:dyDescent="0.25">
      <c r="A29" s="16" t="s">
        <v>46</v>
      </c>
      <c r="B29" s="17" t="s">
        <v>47</v>
      </c>
      <c r="C29" s="30">
        <f>C30</f>
        <v>0</v>
      </c>
      <c r="D29" s="29">
        <f t="shared" si="0"/>
        <v>170125800.13</v>
      </c>
      <c r="E29" s="30">
        <f t="shared" si="26"/>
        <v>170125800.13</v>
      </c>
      <c r="F29" s="30">
        <f t="shared" si="26"/>
        <v>170125800.13</v>
      </c>
      <c r="G29" s="30">
        <f t="shared" si="26"/>
        <v>0</v>
      </c>
      <c r="H29" s="30">
        <f t="shared" si="26"/>
        <v>170125800.13</v>
      </c>
      <c r="I29" s="30">
        <f t="shared" si="26"/>
        <v>0</v>
      </c>
      <c r="J29" s="30">
        <f t="shared" si="26"/>
        <v>170125800.13</v>
      </c>
      <c r="K29" s="30">
        <f t="shared" si="26"/>
        <v>0</v>
      </c>
      <c r="L29" s="30">
        <f t="shared" si="26"/>
        <v>170125800.13</v>
      </c>
      <c r="M29" s="30">
        <f t="shared" si="26"/>
        <v>0</v>
      </c>
      <c r="N29" s="30">
        <f t="shared" si="26"/>
        <v>170125800.13</v>
      </c>
      <c r="O29" s="30">
        <f t="shared" si="26"/>
        <v>0</v>
      </c>
      <c r="P29" s="30">
        <f t="shared" si="26"/>
        <v>170125800.13</v>
      </c>
      <c r="Q29" s="30">
        <f t="shared" si="26"/>
        <v>0</v>
      </c>
      <c r="R29" s="30">
        <f t="shared" si="26"/>
        <v>170125800.13</v>
      </c>
      <c r="S29" s="30">
        <f t="shared" si="26"/>
        <v>0</v>
      </c>
      <c r="T29" s="30">
        <f t="shared" si="26"/>
        <v>0</v>
      </c>
      <c r="U29" s="30">
        <f t="shared" si="27"/>
        <v>0</v>
      </c>
      <c r="V29" s="30">
        <f t="shared" si="27"/>
        <v>0</v>
      </c>
    </row>
    <row r="30" spans="1:22" s="15" customFormat="1" ht="45" x14ac:dyDescent="0.25">
      <c r="A30" s="16" t="s">
        <v>48</v>
      </c>
      <c r="B30" s="17" t="s">
        <v>49</v>
      </c>
      <c r="C30" s="30">
        <v>0</v>
      </c>
      <c r="D30" s="29">
        <f t="shared" si="0"/>
        <v>170125800.13</v>
      </c>
      <c r="E30" s="30">
        <f>170125800.13</f>
        <v>170125800.13</v>
      </c>
      <c r="F30" s="30">
        <f>170125800.13</f>
        <v>170125800.13</v>
      </c>
      <c r="G30" s="27"/>
      <c r="H30" s="26">
        <f t="shared" si="4"/>
        <v>170125800.13</v>
      </c>
      <c r="I30" s="27"/>
      <c r="J30" s="26">
        <f t="shared" si="5"/>
        <v>170125800.13</v>
      </c>
      <c r="K30" s="27"/>
      <c r="L30" s="26">
        <f t="shared" si="6"/>
        <v>170125800.13</v>
      </c>
      <c r="M30" s="27"/>
      <c r="N30" s="26">
        <f t="shared" si="7"/>
        <v>170125800.13</v>
      </c>
      <c r="O30" s="27"/>
      <c r="P30" s="26">
        <f t="shared" si="8"/>
        <v>170125800.13</v>
      </c>
      <c r="Q30" s="27"/>
      <c r="R30" s="26">
        <f t="shared" si="9"/>
        <v>170125800.13</v>
      </c>
      <c r="S30" s="28">
        <v>0</v>
      </c>
      <c r="T30" s="28">
        <v>0</v>
      </c>
      <c r="U30" s="30">
        <v>0</v>
      </c>
      <c r="V30" s="30">
        <v>0</v>
      </c>
    </row>
    <row r="31" spans="1:22" s="15" customFormat="1" ht="30" hidden="1" x14ac:dyDescent="0.25">
      <c r="A31" s="16" t="s">
        <v>50</v>
      </c>
      <c r="B31" s="17" t="s">
        <v>51</v>
      </c>
      <c r="C31" s="30">
        <f>C32</f>
        <v>0</v>
      </c>
      <c r="D31" s="29">
        <f t="shared" si="0"/>
        <v>0</v>
      </c>
      <c r="E31" s="32">
        <f>E32</f>
        <v>0</v>
      </c>
      <c r="F31" s="32">
        <f>F32</f>
        <v>0</v>
      </c>
      <c r="G31" s="27"/>
      <c r="H31" s="26">
        <f t="shared" si="4"/>
        <v>0</v>
      </c>
      <c r="I31" s="27"/>
      <c r="J31" s="26">
        <f t="shared" si="5"/>
        <v>0</v>
      </c>
      <c r="K31" s="27"/>
      <c r="L31" s="26">
        <f t="shared" si="6"/>
        <v>0</v>
      </c>
      <c r="M31" s="27"/>
      <c r="N31" s="26">
        <f t="shared" si="7"/>
        <v>0</v>
      </c>
      <c r="O31" s="27"/>
      <c r="P31" s="26">
        <f t="shared" si="8"/>
        <v>0</v>
      </c>
      <c r="Q31" s="27"/>
      <c r="R31" s="26">
        <f t="shared" si="9"/>
        <v>0</v>
      </c>
      <c r="S31" s="28">
        <f>S32</f>
        <v>0</v>
      </c>
      <c r="T31" s="28">
        <f>T32</f>
        <v>0</v>
      </c>
      <c r="U31" s="30">
        <f t="shared" ref="U31:V32" si="28">U32</f>
        <v>0</v>
      </c>
      <c r="V31" s="30">
        <f t="shared" si="28"/>
        <v>0</v>
      </c>
    </row>
    <row r="32" spans="1:22" s="15" customFormat="1" ht="75" hidden="1" x14ac:dyDescent="0.25">
      <c r="A32" s="16" t="s">
        <v>52</v>
      </c>
      <c r="B32" s="17" t="s">
        <v>53</v>
      </c>
      <c r="C32" s="30">
        <f>C33</f>
        <v>0</v>
      </c>
      <c r="D32" s="29">
        <f t="shared" si="0"/>
        <v>0</v>
      </c>
      <c r="E32" s="32">
        <f>E33</f>
        <v>0</v>
      </c>
      <c r="F32" s="32">
        <f>F33</f>
        <v>0</v>
      </c>
      <c r="G32" s="27"/>
      <c r="H32" s="26">
        <f t="shared" si="4"/>
        <v>0</v>
      </c>
      <c r="I32" s="27"/>
      <c r="J32" s="26">
        <f t="shared" si="5"/>
        <v>0</v>
      </c>
      <c r="K32" s="27"/>
      <c r="L32" s="26">
        <f t="shared" si="6"/>
        <v>0</v>
      </c>
      <c r="M32" s="27"/>
      <c r="N32" s="26">
        <f t="shared" si="7"/>
        <v>0</v>
      </c>
      <c r="O32" s="27"/>
      <c r="P32" s="26">
        <f t="shared" si="8"/>
        <v>0</v>
      </c>
      <c r="Q32" s="27"/>
      <c r="R32" s="26">
        <f t="shared" si="9"/>
        <v>0</v>
      </c>
      <c r="S32" s="28">
        <f>S33</f>
        <v>0</v>
      </c>
      <c r="T32" s="28">
        <f>T33</f>
        <v>0</v>
      </c>
      <c r="U32" s="30">
        <f t="shared" si="28"/>
        <v>0</v>
      </c>
      <c r="V32" s="30">
        <f t="shared" si="28"/>
        <v>0</v>
      </c>
    </row>
    <row r="33" spans="1:22" s="15" customFormat="1" ht="90" hidden="1" x14ac:dyDescent="0.25">
      <c r="A33" s="16" t="s">
        <v>54</v>
      </c>
      <c r="B33" s="17" t="s">
        <v>55</v>
      </c>
      <c r="C33" s="30">
        <v>0</v>
      </c>
      <c r="D33" s="29">
        <f t="shared" si="0"/>
        <v>0</v>
      </c>
      <c r="E33" s="32">
        <v>0</v>
      </c>
      <c r="F33" s="32">
        <v>0</v>
      </c>
      <c r="G33" s="27"/>
      <c r="H33" s="26">
        <f t="shared" si="4"/>
        <v>0</v>
      </c>
      <c r="I33" s="27"/>
      <c r="J33" s="26">
        <f t="shared" si="5"/>
        <v>0</v>
      </c>
      <c r="K33" s="27"/>
      <c r="L33" s="26">
        <f t="shared" si="6"/>
        <v>0</v>
      </c>
      <c r="M33" s="27"/>
      <c r="N33" s="26">
        <f t="shared" si="7"/>
        <v>0</v>
      </c>
      <c r="O33" s="27"/>
      <c r="P33" s="26">
        <f t="shared" si="8"/>
        <v>0</v>
      </c>
      <c r="Q33" s="27"/>
      <c r="R33" s="26">
        <f t="shared" si="9"/>
        <v>0</v>
      </c>
      <c r="S33" s="28">
        <v>0</v>
      </c>
      <c r="T33" s="28">
        <v>0</v>
      </c>
      <c r="U33" s="30">
        <v>0</v>
      </c>
      <c r="V33" s="30">
        <v>0</v>
      </c>
    </row>
    <row r="34" spans="1:22" s="15" customFormat="1" ht="30" hidden="1" x14ac:dyDescent="0.25">
      <c r="A34" s="16" t="s">
        <v>56</v>
      </c>
      <c r="B34" s="17" t="s">
        <v>57</v>
      </c>
      <c r="C34" s="30">
        <f>C35+C40</f>
        <v>0</v>
      </c>
      <c r="D34" s="29">
        <f t="shared" si="0"/>
        <v>0</v>
      </c>
      <c r="E34" s="32">
        <f>E35+E40</f>
        <v>0</v>
      </c>
      <c r="F34" s="32">
        <f>F35+F40</f>
        <v>0</v>
      </c>
      <c r="G34" s="27"/>
      <c r="H34" s="26">
        <f t="shared" si="4"/>
        <v>0</v>
      </c>
      <c r="I34" s="27"/>
      <c r="J34" s="26">
        <f t="shared" si="5"/>
        <v>0</v>
      </c>
      <c r="K34" s="27"/>
      <c r="L34" s="26">
        <f t="shared" si="6"/>
        <v>0</v>
      </c>
      <c r="M34" s="27"/>
      <c r="N34" s="26">
        <f t="shared" si="7"/>
        <v>0</v>
      </c>
      <c r="O34" s="27"/>
      <c r="P34" s="26">
        <f t="shared" si="8"/>
        <v>0</v>
      </c>
      <c r="Q34" s="27"/>
      <c r="R34" s="26">
        <f t="shared" si="9"/>
        <v>0</v>
      </c>
      <c r="S34" s="28">
        <f>S35+S40</f>
        <v>0</v>
      </c>
      <c r="T34" s="28">
        <f>T35+T40</f>
        <v>0</v>
      </c>
      <c r="U34" s="30">
        <f>U35+U40</f>
        <v>0</v>
      </c>
      <c r="V34" s="30">
        <f>V35+V40</f>
        <v>0</v>
      </c>
    </row>
    <row r="35" spans="1:22" s="15" customFormat="1" ht="30" hidden="1" x14ac:dyDescent="0.25">
      <c r="A35" s="16" t="s">
        <v>58</v>
      </c>
      <c r="B35" s="17" t="s">
        <v>59</v>
      </c>
      <c r="C35" s="30">
        <f>C36+C38</f>
        <v>0</v>
      </c>
      <c r="D35" s="29">
        <f t="shared" si="0"/>
        <v>0</v>
      </c>
      <c r="E35" s="32">
        <f>E36+E38</f>
        <v>0</v>
      </c>
      <c r="F35" s="32">
        <f>F36+F38</f>
        <v>0</v>
      </c>
      <c r="G35" s="27"/>
      <c r="H35" s="26">
        <f t="shared" si="4"/>
        <v>0</v>
      </c>
      <c r="I35" s="27"/>
      <c r="J35" s="26">
        <f t="shared" si="5"/>
        <v>0</v>
      </c>
      <c r="K35" s="27"/>
      <c r="L35" s="26">
        <f t="shared" si="6"/>
        <v>0</v>
      </c>
      <c r="M35" s="27"/>
      <c r="N35" s="26">
        <f t="shared" si="7"/>
        <v>0</v>
      </c>
      <c r="O35" s="27"/>
      <c r="P35" s="26">
        <f t="shared" si="8"/>
        <v>0</v>
      </c>
      <c r="Q35" s="27"/>
      <c r="R35" s="26">
        <f t="shared" si="9"/>
        <v>0</v>
      </c>
      <c r="S35" s="28">
        <f>S36+S38</f>
        <v>0</v>
      </c>
      <c r="T35" s="28">
        <f>T36+T38</f>
        <v>0</v>
      </c>
      <c r="U35" s="30">
        <f>U36+U38</f>
        <v>0</v>
      </c>
      <c r="V35" s="30">
        <f>V36+V38</f>
        <v>0</v>
      </c>
    </row>
    <row r="36" spans="1:22" s="15" customFormat="1" ht="30" hidden="1" x14ac:dyDescent="0.25">
      <c r="A36" s="16" t="s">
        <v>60</v>
      </c>
      <c r="B36" s="17" t="s">
        <v>61</v>
      </c>
      <c r="C36" s="30">
        <f>C37</f>
        <v>0</v>
      </c>
      <c r="D36" s="29">
        <f t="shared" si="0"/>
        <v>0</v>
      </c>
      <c r="E36" s="32">
        <f>E37</f>
        <v>0</v>
      </c>
      <c r="F36" s="32">
        <f>F37</f>
        <v>0</v>
      </c>
      <c r="G36" s="27"/>
      <c r="H36" s="26">
        <f t="shared" si="4"/>
        <v>0</v>
      </c>
      <c r="I36" s="27"/>
      <c r="J36" s="26">
        <f t="shared" si="5"/>
        <v>0</v>
      </c>
      <c r="K36" s="27"/>
      <c r="L36" s="26">
        <f t="shared" si="6"/>
        <v>0</v>
      </c>
      <c r="M36" s="27"/>
      <c r="N36" s="26">
        <f t="shared" si="7"/>
        <v>0</v>
      </c>
      <c r="O36" s="27"/>
      <c r="P36" s="26">
        <f t="shared" si="8"/>
        <v>0</v>
      </c>
      <c r="Q36" s="27"/>
      <c r="R36" s="26">
        <f t="shared" si="9"/>
        <v>0</v>
      </c>
      <c r="S36" s="28">
        <f>S37</f>
        <v>0</v>
      </c>
      <c r="T36" s="28">
        <f>T37</f>
        <v>0</v>
      </c>
      <c r="U36" s="30">
        <f>U37</f>
        <v>0</v>
      </c>
      <c r="V36" s="30">
        <f>V37</f>
        <v>0</v>
      </c>
    </row>
    <row r="37" spans="1:22" s="15" customFormat="1" ht="30" hidden="1" x14ac:dyDescent="0.25">
      <c r="A37" s="16" t="s">
        <v>62</v>
      </c>
      <c r="B37" s="17" t="s">
        <v>63</v>
      </c>
      <c r="C37" s="30">
        <v>0</v>
      </c>
      <c r="D37" s="29">
        <f t="shared" si="0"/>
        <v>0</v>
      </c>
      <c r="E37" s="32">
        <v>0</v>
      </c>
      <c r="F37" s="32">
        <v>0</v>
      </c>
      <c r="G37" s="27"/>
      <c r="H37" s="26">
        <f t="shared" si="4"/>
        <v>0</v>
      </c>
      <c r="I37" s="27"/>
      <c r="J37" s="26">
        <f t="shared" si="5"/>
        <v>0</v>
      </c>
      <c r="K37" s="27"/>
      <c r="L37" s="26">
        <f t="shared" si="6"/>
        <v>0</v>
      </c>
      <c r="M37" s="27"/>
      <c r="N37" s="26">
        <f t="shared" si="7"/>
        <v>0</v>
      </c>
      <c r="O37" s="27"/>
      <c r="P37" s="26">
        <f t="shared" si="8"/>
        <v>0</v>
      </c>
      <c r="Q37" s="27"/>
      <c r="R37" s="26">
        <f t="shared" si="9"/>
        <v>0</v>
      </c>
      <c r="S37" s="28">
        <v>0</v>
      </c>
      <c r="T37" s="28">
        <v>0</v>
      </c>
      <c r="U37" s="30">
        <v>0</v>
      </c>
      <c r="V37" s="30">
        <v>0</v>
      </c>
    </row>
    <row r="38" spans="1:22" s="15" customFormat="1" ht="45" hidden="1" x14ac:dyDescent="0.25">
      <c r="A38" s="16" t="s">
        <v>64</v>
      </c>
      <c r="B38" s="17" t="s">
        <v>65</v>
      </c>
      <c r="C38" s="30">
        <f>C39</f>
        <v>0</v>
      </c>
      <c r="D38" s="29">
        <f t="shared" si="0"/>
        <v>0</v>
      </c>
      <c r="E38" s="32">
        <f>E39</f>
        <v>0</v>
      </c>
      <c r="F38" s="32">
        <f>F39</f>
        <v>0</v>
      </c>
      <c r="G38" s="27"/>
      <c r="H38" s="26">
        <f t="shared" si="4"/>
        <v>0</v>
      </c>
      <c r="I38" s="27"/>
      <c r="J38" s="26">
        <f t="shared" si="5"/>
        <v>0</v>
      </c>
      <c r="K38" s="27"/>
      <c r="L38" s="26">
        <f t="shared" si="6"/>
        <v>0</v>
      </c>
      <c r="M38" s="27"/>
      <c r="N38" s="26">
        <f t="shared" si="7"/>
        <v>0</v>
      </c>
      <c r="O38" s="27"/>
      <c r="P38" s="26">
        <f t="shared" si="8"/>
        <v>0</v>
      </c>
      <c r="Q38" s="27"/>
      <c r="R38" s="26">
        <f t="shared" si="9"/>
        <v>0</v>
      </c>
      <c r="S38" s="28">
        <f>S39</f>
        <v>0</v>
      </c>
      <c r="T38" s="28">
        <f>T39</f>
        <v>0</v>
      </c>
      <c r="U38" s="30">
        <f>U39</f>
        <v>0</v>
      </c>
      <c r="V38" s="30">
        <f>V39</f>
        <v>0</v>
      </c>
    </row>
    <row r="39" spans="1:22" s="15" customFormat="1" ht="45" hidden="1" x14ac:dyDescent="0.25">
      <c r="A39" s="16" t="s">
        <v>66</v>
      </c>
      <c r="B39" s="17" t="s">
        <v>67</v>
      </c>
      <c r="C39" s="30">
        <v>0</v>
      </c>
      <c r="D39" s="29">
        <f t="shared" si="0"/>
        <v>0</v>
      </c>
      <c r="E39" s="32">
        <v>0</v>
      </c>
      <c r="F39" s="32">
        <v>0</v>
      </c>
      <c r="G39" s="27"/>
      <c r="H39" s="26">
        <f t="shared" si="4"/>
        <v>0</v>
      </c>
      <c r="I39" s="27"/>
      <c r="J39" s="26">
        <f t="shared" si="5"/>
        <v>0</v>
      </c>
      <c r="K39" s="27"/>
      <c r="L39" s="26">
        <f t="shared" si="6"/>
        <v>0</v>
      </c>
      <c r="M39" s="27"/>
      <c r="N39" s="26">
        <f t="shared" si="7"/>
        <v>0</v>
      </c>
      <c r="O39" s="27"/>
      <c r="P39" s="26">
        <f t="shared" si="8"/>
        <v>0</v>
      </c>
      <c r="Q39" s="27"/>
      <c r="R39" s="26">
        <f t="shared" si="9"/>
        <v>0</v>
      </c>
      <c r="S39" s="28">
        <v>0</v>
      </c>
      <c r="T39" s="28">
        <v>0</v>
      </c>
      <c r="U39" s="30">
        <v>0</v>
      </c>
      <c r="V39" s="30">
        <v>0</v>
      </c>
    </row>
    <row r="40" spans="1:22" s="15" customFormat="1" ht="30" hidden="1" x14ac:dyDescent="0.25">
      <c r="A40" s="16" t="s">
        <v>68</v>
      </c>
      <c r="B40" s="17" t="s">
        <v>69</v>
      </c>
      <c r="C40" s="30">
        <f>C41</f>
        <v>0</v>
      </c>
      <c r="D40" s="29">
        <f t="shared" si="0"/>
        <v>0</v>
      </c>
      <c r="E40" s="32">
        <f>E41</f>
        <v>0</v>
      </c>
      <c r="F40" s="32">
        <f>F41</f>
        <v>0</v>
      </c>
      <c r="G40" s="27"/>
      <c r="H40" s="26">
        <f t="shared" si="4"/>
        <v>0</v>
      </c>
      <c r="I40" s="27"/>
      <c r="J40" s="26">
        <f t="shared" si="5"/>
        <v>0</v>
      </c>
      <c r="K40" s="27"/>
      <c r="L40" s="26">
        <f t="shared" si="6"/>
        <v>0</v>
      </c>
      <c r="M40" s="27"/>
      <c r="N40" s="26">
        <f t="shared" si="7"/>
        <v>0</v>
      </c>
      <c r="O40" s="27"/>
      <c r="P40" s="26">
        <f t="shared" si="8"/>
        <v>0</v>
      </c>
      <c r="Q40" s="27"/>
      <c r="R40" s="26">
        <f t="shared" si="9"/>
        <v>0</v>
      </c>
      <c r="S40" s="28">
        <f>S41</f>
        <v>0</v>
      </c>
      <c r="T40" s="28">
        <f>T41</f>
        <v>0</v>
      </c>
      <c r="U40" s="30">
        <f t="shared" ref="U40:V41" si="29">U41</f>
        <v>0</v>
      </c>
      <c r="V40" s="30">
        <f t="shared" si="29"/>
        <v>0</v>
      </c>
    </row>
    <row r="41" spans="1:22" s="15" customFormat="1" ht="30" hidden="1" x14ac:dyDescent="0.25">
      <c r="A41" s="16" t="s">
        <v>70</v>
      </c>
      <c r="B41" s="17" t="s">
        <v>71</v>
      </c>
      <c r="C41" s="30">
        <f>C42</f>
        <v>0</v>
      </c>
      <c r="D41" s="29">
        <f t="shared" si="0"/>
        <v>0</v>
      </c>
      <c r="E41" s="32">
        <f>E42</f>
        <v>0</v>
      </c>
      <c r="F41" s="32">
        <f>F42</f>
        <v>0</v>
      </c>
      <c r="G41" s="27"/>
      <c r="H41" s="26">
        <f t="shared" si="4"/>
        <v>0</v>
      </c>
      <c r="I41" s="27"/>
      <c r="J41" s="26">
        <f t="shared" si="5"/>
        <v>0</v>
      </c>
      <c r="K41" s="27"/>
      <c r="L41" s="26">
        <f t="shared" si="6"/>
        <v>0</v>
      </c>
      <c r="M41" s="27"/>
      <c r="N41" s="26">
        <f t="shared" si="7"/>
        <v>0</v>
      </c>
      <c r="O41" s="27"/>
      <c r="P41" s="26">
        <f t="shared" si="8"/>
        <v>0</v>
      </c>
      <c r="Q41" s="27"/>
      <c r="R41" s="26">
        <f t="shared" si="9"/>
        <v>0</v>
      </c>
      <c r="S41" s="28">
        <f>S42</f>
        <v>0</v>
      </c>
      <c r="T41" s="28">
        <f>T42</f>
        <v>0</v>
      </c>
      <c r="U41" s="30">
        <f t="shared" si="29"/>
        <v>0</v>
      </c>
      <c r="V41" s="30">
        <f t="shared" si="29"/>
        <v>0</v>
      </c>
    </row>
    <row r="42" spans="1:22" s="15" customFormat="1" ht="45" hidden="1" x14ac:dyDescent="0.25">
      <c r="A42" s="16" t="s">
        <v>72</v>
      </c>
      <c r="B42" s="17" t="s">
        <v>73</v>
      </c>
      <c r="C42" s="30">
        <v>0</v>
      </c>
      <c r="D42" s="29">
        <f t="shared" si="0"/>
        <v>0</v>
      </c>
      <c r="E42" s="32">
        <v>0</v>
      </c>
      <c r="F42" s="32">
        <v>0</v>
      </c>
      <c r="G42" s="27"/>
      <c r="H42" s="26">
        <f t="shared" si="4"/>
        <v>0</v>
      </c>
      <c r="I42" s="27"/>
      <c r="J42" s="26">
        <f t="shared" si="5"/>
        <v>0</v>
      </c>
      <c r="K42" s="27"/>
      <c r="L42" s="26">
        <f t="shared" si="6"/>
        <v>0</v>
      </c>
      <c r="M42" s="27"/>
      <c r="N42" s="26">
        <f t="shared" si="7"/>
        <v>0</v>
      </c>
      <c r="O42" s="27"/>
      <c r="P42" s="26">
        <f t="shared" si="8"/>
        <v>0</v>
      </c>
      <c r="Q42" s="27"/>
      <c r="R42" s="26">
        <f t="shared" si="9"/>
        <v>0</v>
      </c>
      <c r="S42" s="28">
        <v>0</v>
      </c>
      <c r="T42" s="28">
        <v>0</v>
      </c>
      <c r="U42" s="30">
        <v>0</v>
      </c>
      <c r="V42" s="30">
        <v>0</v>
      </c>
    </row>
    <row r="43" spans="1:22" s="15" customFormat="1" hidden="1" x14ac:dyDescent="0.25">
      <c r="A43" s="16" t="s">
        <v>74</v>
      </c>
      <c r="B43" s="17" t="s">
        <v>75</v>
      </c>
      <c r="C43" s="30">
        <v>0</v>
      </c>
      <c r="D43" s="29">
        <f t="shared" si="0"/>
        <v>0</v>
      </c>
      <c r="E43" s="32">
        <v>0</v>
      </c>
      <c r="F43" s="32">
        <v>0</v>
      </c>
      <c r="G43" s="27"/>
      <c r="H43" s="26">
        <f t="shared" si="4"/>
        <v>0</v>
      </c>
      <c r="I43" s="27"/>
      <c r="J43" s="26">
        <f t="shared" si="5"/>
        <v>0</v>
      </c>
      <c r="K43" s="27"/>
      <c r="L43" s="26">
        <f t="shared" si="6"/>
        <v>0</v>
      </c>
      <c r="M43" s="27"/>
      <c r="N43" s="26">
        <f t="shared" si="7"/>
        <v>0</v>
      </c>
      <c r="O43" s="27"/>
      <c r="P43" s="26">
        <f t="shared" si="8"/>
        <v>0</v>
      </c>
      <c r="Q43" s="27"/>
      <c r="R43" s="26">
        <f t="shared" si="9"/>
        <v>0</v>
      </c>
      <c r="S43" s="28">
        <v>0</v>
      </c>
      <c r="T43" s="28">
        <v>0</v>
      </c>
      <c r="U43" s="30">
        <v>0</v>
      </c>
      <c r="V43" s="30">
        <v>0</v>
      </c>
    </row>
    <row r="44" spans="1:22" s="15" customFormat="1" ht="30" hidden="1" x14ac:dyDescent="0.25">
      <c r="A44" s="16" t="s">
        <v>76</v>
      </c>
      <c r="B44" s="17" t="s">
        <v>77</v>
      </c>
      <c r="C44" s="30">
        <v>0</v>
      </c>
      <c r="D44" s="29">
        <f t="shared" si="0"/>
        <v>0</v>
      </c>
      <c r="E44" s="32">
        <v>0</v>
      </c>
      <c r="F44" s="32">
        <v>0</v>
      </c>
      <c r="G44" s="27"/>
      <c r="H44" s="26">
        <f t="shared" si="4"/>
        <v>0</v>
      </c>
      <c r="I44" s="27"/>
      <c r="J44" s="26">
        <f t="shared" si="5"/>
        <v>0</v>
      </c>
      <c r="K44" s="27"/>
      <c r="L44" s="26">
        <f t="shared" si="6"/>
        <v>0</v>
      </c>
      <c r="M44" s="27"/>
      <c r="N44" s="26">
        <f t="shared" si="7"/>
        <v>0</v>
      </c>
      <c r="O44" s="27"/>
      <c r="P44" s="26">
        <f t="shared" si="8"/>
        <v>0</v>
      </c>
      <c r="Q44" s="27"/>
      <c r="R44" s="26">
        <f t="shared" si="9"/>
        <v>0</v>
      </c>
      <c r="S44" s="28">
        <v>0</v>
      </c>
      <c r="T44" s="28">
        <v>0</v>
      </c>
      <c r="U44" s="30">
        <v>0</v>
      </c>
      <c r="V44" s="30">
        <v>0</v>
      </c>
    </row>
    <row r="45" spans="1:22" s="15" customFormat="1" ht="30" hidden="1" x14ac:dyDescent="0.25">
      <c r="A45" s="16" t="s">
        <v>78</v>
      </c>
      <c r="B45" s="17" t="s">
        <v>79</v>
      </c>
      <c r="C45" s="30">
        <v>0</v>
      </c>
      <c r="D45" s="29">
        <f t="shared" si="0"/>
        <v>0</v>
      </c>
      <c r="E45" s="32">
        <v>0</v>
      </c>
      <c r="F45" s="32">
        <v>0</v>
      </c>
      <c r="G45" s="27"/>
      <c r="H45" s="26">
        <f t="shared" si="4"/>
        <v>0</v>
      </c>
      <c r="I45" s="27"/>
      <c r="J45" s="26">
        <f t="shared" si="5"/>
        <v>0</v>
      </c>
      <c r="K45" s="27"/>
      <c r="L45" s="26">
        <f t="shared" si="6"/>
        <v>0</v>
      </c>
      <c r="M45" s="27"/>
      <c r="N45" s="26">
        <f t="shared" si="7"/>
        <v>0</v>
      </c>
      <c r="O45" s="27"/>
      <c r="P45" s="26">
        <f t="shared" si="8"/>
        <v>0</v>
      </c>
      <c r="Q45" s="27"/>
      <c r="R45" s="26">
        <f t="shared" si="9"/>
        <v>0</v>
      </c>
      <c r="S45" s="28">
        <v>0</v>
      </c>
      <c r="T45" s="28">
        <v>0</v>
      </c>
      <c r="U45" s="30">
        <v>0</v>
      </c>
      <c r="V45" s="30">
        <v>0</v>
      </c>
    </row>
    <row r="46" spans="1:22" s="15" customFormat="1" ht="28.5" x14ac:dyDescent="0.25">
      <c r="A46" s="13" t="s">
        <v>80</v>
      </c>
      <c r="B46" s="14" t="s">
        <v>81</v>
      </c>
      <c r="C46" s="29">
        <f>SUM(C47+C54)</f>
        <v>27432447.840000153</v>
      </c>
      <c r="D46" s="29">
        <f t="shared" si="0"/>
        <v>52.159999847412109</v>
      </c>
      <c r="E46" s="29">
        <f>SUM(E47+E54)</f>
        <v>27432500</v>
      </c>
      <c r="F46" s="29">
        <f>SUM(F47+F54)</f>
        <v>27432447.840000153</v>
      </c>
      <c r="G46" s="25">
        <f t="shared" ref="G46" si="30">SUM(G47+G54)</f>
        <v>0</v>
      </c>
      <c r="H46" s="26">
        <f t="shared" si="4"/>
        <v>27432447.840000153</v>
      </c>
      <c r="I46" s="25">
        <f t="shared" ref="I46" si="31">SUM(I47+I54)</f>
        <v>0</v>
      </c>
      <c r="J46" s="26">
        <f t="shared" si="5"/>
        <v>27432447.840000153</v>
      </c>
      <c r="K46" s="25">
        <f t="shared" ref="K46:M46" si="32">SUM(K47+K54)</f>
        <v>0</v>
      </c>
      <c r="L46" s="26">
        <f t="shared" si="6"/>
        <v>27432447.840000153</v>
      </c>
      <c r="M46" s="25">
        <f t="shared" si="32"/>
        <v>0</v>
      </c>
      <c r="N46" s="26">
        <f t="shared" si="7"/>
        <v>27432447.840000153</v>
      </c>
      <c r="O46" s="25">
        <f t="shared" ref="O46:Q46" si="33">SUM(O47+O54)</f>
        <v>0</v>
      </c>
      <c r="P46" s="26">
        <f t="shared" si="8"/>
        <v>27432447.840000153</v>
      </c>
      <c r="Q46" s="25">
        <f t="shared" si="33"/>
        <v>0</v>
      </c>
      <c r="R46" s="26">
        <f t="shared" si="9"/>
        <v>27432447.840000153</v>
      </c>
      <c r="S46" s="25">
        <f>SUM(S47+S54)</f>
        <v>0</v>
      </c>
      <c r="T46" s="25">
        <f>SUM(T47+T54)</f>
        <v>0</v>
      </c>
      <c r="U46" s="29">
        <f>SUM(U47+U54)</f>
        <v>0</v>
      </c>
      <c r="V46" s="29">
        <f>SUM(V47+V54)</f>
        <v>0</v>
      </c>
    </row>
    <row r="47" spans="1:22" s="15" customFormat="1" x14ac:dyDescent="0.25">
      <c r="A47" s="16" t="s">
        <v>82</v>
      </c>
      <c r="B47" s="17" t="s">
        <v>83</v>
      </c>
      <c r="C47" s="30">
        <f>C51+C48</f>
        <v>-5340952213.29</v>
      </c>
      <c r="D47" s="29">
        <f t="shared" si="0"/>
        <v>-135360981.25</v>
      </c>
      <c r="E47" s="30">
        <f>E51+E48</f>
        <v>-5476313194.54</v>
      </c>
      <c r="F47" s="30">
        <f>F51+F48</f>
        <v>-5476313246.6999998</v>
      </c>
      <c r="G47" s="28">
        <f t="shared" ref="G47" si="34">G51+G48</f>
        <v>0</v>
      </c>
      <c r="H47" s="26">
        <f t="shared" si="4"/>
        <v>-5476313246.6999998</v>
      </c>
      <c r="I47" s="28">
        <f t="shared" ref="I47" si="35">I51+I48</f>
        <v>0</v>
      </c>
      <c r="J47" s="26">
        <f t="shared" si="5"/>
        <v>-5476313246.6999998</v>
      </c>
      <c r="K47" s="28">
        <f t="shared" ref="K47:M47" si="36">K51+K48</f>
        <v>0</v>
      </c>
      <c r="L47" s="26">
        <f t="shared" si="6"/>
        <v>-5476313246.6999998</v>
      </c>
      <c r="M47" s="28">
        <f t="shared" si="36"/>
        <v>0</v>
      </c>
      <c r="N47" s="26">
        <f t="shared" si="7"/>
        <v>-5476313246.6999998</v>
      </c>
      <c r="O47" s="28">
        <f t="shared" ref="O47:Q47" si="37">O51+O48</f>
        <v>0</v>
      </c>
      <c r="P47" s="26">
        <f t="shared" si="8"/>
        <v>-5476313246.6999998</v>
      </c>
      <c r="Q47" s="28">
        <f t="shared" si="37"/>
        <v>0</v>
      </c>
      <c r="R47" s="26">
        <f t="shared" si="9"/>
        <v>-5476313246.6999998</v>
      </c>
      <c r="S47" s="28">
        <f>S51+S48</f>
        <v>-3442726.5</v>
      </c>
      <c r="T47" s="28">
        <f>T51+T48</f>
        <v>-3322774.2</v>
      </c>
      <c r="U47" s="30">
        <f>U51+U48</f>
        <v>-4987958254</v>
      </c>
      <c r="V47" s="30">
        <f>V51+V48</f>
        <v>-5315128926</v>
      </c>
    </row>
    <row r="48" spans="1:22" s="15" customFormat="1" x14ac:dyDescent="0.25">
      <c r="A48" s="16" t="s">
        <v>84</v>
      </c>
      <c r="B48" s="17" t="s">
        <v>85</v>
      </c>
      <c r="C48" s="30">
        <f>C49</f>
        <v>0</v>
      </c>
      <c r="D48" s="29">
        <f t="shared" si="0"/>
        <v>0</v>
      </c>
      <c r="E48" s="30">
        <f>E49</f>
        <v>0</v>
      </c>
      <c r="F48" s="30">
        <f>F49</f>
        <v>0</v>
      </c>
      <c r="G48" s="28">
        <f t="shared" ref="G48:Q49" si="38">G49</f>
        <v>0</v>
      </c>
      <c r="H48" s="26">
        <f t="shared" si="4"/>
        <v>0</v>
      </c>
      <c r="I48" s="28">
        <f t="shared" si="38"/>
        <v>0</v>
      </c>
      <c r="J48" s="26">
        <f t="shared" si="5"/>
        <v>0</v>
      </c>
      <c r="K48" s="28">
        <f t="shared" si="38"/>
        <v>0</v>
      </c>
      <c r="L48" s="26">
        <f t="shared" si="6"/>
        <v>0</v>
      </c>
      <c r="M48" s="28">
        <f t="shared" si="38"/>
        <v>0</v>
      </c>
      <c r="N48" s="26">
        <f t="shared" si="7"/>
        <v>0</v>
      </c>
      <c r="O48" s="28">
        <f t="shared" si="38"/>
        <v>0</v>
      </c>
      <c r="P48" s="26">
        <f t="shared" si="8"/>
        <v>0</v>
      </c>
      <c r="Q48" s="28">
        <f t="shared" si="38"/>
        <v>0</v>
      </c>
      <c r="R48" s="26">
        <f t="shared" si="9"/>
        <v>0</v>
      </c>
      <c r="S48" s="28">
        <f>S49</f>
        <v>0</v>
      </c>
      <c r="T48" s="28">
        <f>T49</f>
        <v>0</v>
      </c>
      <c r="U48" s="30">
        <f t="shared" ref="U48:V49" si="39">U49</f>
        <v>0</v>
      </c>
      <c r="V48" s="30">
        <f t="shared" si="39"/>
        <v>0</v>
      </c>
    </row>
    <row r="49" spans="1:22" s="15" customFormat="1" ht="30" x14ac:dyDescent="0.25">
      <c r="A49" s="16" t="s">
        <v>86</v>
      </c>
      <c r="B49" s="17" t="s">
        <v>87</v>
      </c>
      <c r="C49" s="30">
        <f>C50</f>
        <v>0</v>
      </c>
      <c r="D49" s="29">
        <f t="shared" si="0"/>
        <v>0</v>
      </c>
      <c r="E49" s="30">
        <f>E50</f>
        <v>0</v>
      </c>
      <c r="F49" s="30">
        <f>F50</f>
        <v>0</v>
      </c>
      <c r="G49" s="28">
        <f t="shared" si="38"/>
        <v>0</v>
      </c>
      <c r="H49" s="26">
        <f t="shared" si="4"/>
        <v>0</v>
      </c>
      <c r="I49" s="28">
        <f t="shared" si="38"/>
        <v>0</v>
      </c>
      <c r="J49" s="26">
        <f t="shared" si="5"/>
        <v>0</v>
      </c>
      <c r="K49" s="28">
        <f t="shared" si="38"/>
        <v>0</v>
      </c>
      <c r="L49" s="26">
        <f t="shared" si="6"/>
        <v>0</v>
      </c>
      <c r="M49" s="28">
        <f t="shared" si="38"/>
        <v>0</v>
      </c>
      <c r="N49" s="26">
        <f t="shared" si="7"/>
        <v>0</v>
      </c>
      <c r="O49" s="28">
        <f t="shared" si="38"/>
        <v>0</v>
      </c>
      <c r="P49" s="26">
        <f t="shared" si="8"/>
        <v>0</v>
      </c>
      <c r="Q49" s="28">
        <f t="shared" si="38"/>
        <v>0</v>
      </c>
      <c r="R49" s="26">
        <f t="shared" si="9"/>
        <v>0</v>
      </c>
      <c r="S49" s="28">
        <f>S50</f>
        <v>0</v>
      </c>
      <c r="T49" s="28">
        <f>T50</f>
        <v>0</v>
      </c>
      <c r="U49" s="30">
        <f t="shared" si="39"/>
        <v>0</v>
      </c>
      <c r="V49" s="30">
        <f t="shared" si="39"/>
        <v>0</v>
      </c>
    </row>
    <row r="50" spans="1:22" s="15" customFormat="1" ht="30" x14ac:dyDescent="0.25">
      <c r="A50" s="16" t="s">
        <v>88</v>
      </c>
      <c r="B50" s="17" t="s">
        <v>89</v>
      </c>
      <c r="C50" s="30"/>
      <c r="D50" s="29">
        <f t="shared" si="0"/>
        <v>0</v>
      </c>
      <c r="E50" s="30"/>
      <c r="F50" s="30"/>
      <c r="G50" s="27"/>
      <c r="H50" s="26">
        <f t="shared" si="4"/>
        <v>0</v>
      </c>
      <c r="I50" s="27"/>
      <c r="J50" s="26">
        <f t="shared" si="5"/>
        <v>0</v>
      </c>
      <c r="K50" s="27"/>
      <c r="L50" s="26">
        <f t="shared" si="6"/>
        <v>0</v>
      </c>
      <c r="M50" s="27"/>
      <c r="N50" s="26">
        <f t="shared" si="7"/>
        <v>0</v>
      </c>
      <c r="O50" s="27"/>
      <c r="P50" s="26">
        <f t="shared" si="8"/>
        <v>0</v>
      </c>
      <c r="Q50" s="27"/>
      <c r="R50" s="26">
        <f t="shared" si="9"/>
        <v>0</v>
      </c>
      <c r="S50" s="28">
        <v>0</v>
      </c>
      <c r="T50" s="28">
        <v>0</v>
      </c>
      <c r="U50" s="30">
        <v>0</v>
      </c>
      <c r="V50" s="30">
        <v>0</v>
      </c>
    </row>
    <row r="51" spans="1:22" s="15" customFormat="1" x14ac:dyDescent="0.25">
      <c r="A51" s="16" t="s">
        <v>90</v>
      </c>
      <c r="B51" s="17" t="s">
        <v>109</v>
      </c>
      <c r="C51" s="30">
        <f>C52</f>
        <v>-5340952213.29</v>
      </c>
      <c r="D51" s="29">
        <f t="shared" si="0"/>
        <v>-135360981.25</v>
      </c>
      <c r="E51" s="30">
        <f>E52</f>
        <v>-5476313194.54</v>
      </c>
      <c r="F51" s="30">
        <f>F52</f>
        <v>-5476313246.6999998</v>
      </c>
      <c r="G51" s="28">
        <f t="shared" ref="G51:Q52" si="40">G52</f>
        <v>0</v>
      </c>
      <c r="H51" s="26">
        <f t="shared" si="4"/>
        <v>-5476313246.6999998</v>
      </c>
      <c r="I51" s="28">
        <f t="shared" si="40"/>
        <v>0</v>
      </c>
      <c r="J51" s="26">
        <f t="shared" si="5"/>
        <v>-5476313246.6999998</v>
      </c>
      <c r="K51" s="28">
        <f t="shared" si="40"/>
        <v>0</v>
      </c>
      <c r="L51" s="26">
        <f t="shared" si="6"/>
        <v>-5476313246.6999998</v>
      </c>
      <c r="M51" s="28">
        <f t="shared" si="40"/>
        <v>0</v>
      </c>
      <c r="N51" s="26">
        <f t="shared" si="7"/>
        <v>-5476313246.6999998</v>
      </c>
      <c r="O51" s="28">
        <f t="shared" si="40"/>
        <v>0</v>
      </c>
      <c r="P51" s="26">
        <f t="shared" si="8"/>
        <v>-5476313246.6999998</v>
      </c>
      <c r="Q51" s="28">
        <f t="shared" si="40"/>
        <v>0</v>
      </c>
      <c r="R51" s="26">
        <f t="shared" si="9"/>
        <v>-5476313246.6999998</v>
      </c>
      <c r="S51" s="28">
        <f>S52</f>
        <v>-3442726.5</v>
      </c>
      <c r="T51" s="28">
        <f>T52</f>
        <v>-3322774.2</v>
      </c>
      <c r="U51" s="30">
        <f t="shared" ref="U51:V52" si="41">U52</f>
        <v>-4987958254</v>
      </c>
      <c r="V51" s="30">
        <f t="shared" si="41"/>
        <v>-5315128926</v>
      </c>
    </row>
    <row r="52" spans="1:22" s="15" customFormat="1" x14ac:dyDescent="0.25">
      <c r="A52" s="16" t="s">
        <v>91</v>
      </c>
      <c r="B52" s="17" t="s">
        <v>110</v>
      </c>
      <c r="C52" s="30">
        <f>C53</f>
        <v>-5340952213.29</v>
      </c>
      <c r="D52" s="29">
        <f t="shared" si="0"/>
        <v>-135360981.25</v>
      </c>
      <c r="E52" s="30">
        <f>E53</f>
        <v>-5476313194.54</v>
      </c>
      <c r="F52" s="30">
        <f>F53</f>
        <v>-5476313246.6999998</v>
      </c>
      <c r="G52" s="28">
        <f t="shared" si="40"/>
        <v>0</v>
      </c>
      <c r="H52" s="26">
        <f t="shared" si="4"/>
        <v>-5476313246.6999998</v>
      </c>
      <c r="I52" s="28">
        <f t="shared" si="40"/>
        <v>0</v>
      </c>
      <c r="J52" s="26">
        <f t="shared" si="5"/>
        <v>-5476313246.6999998</v>
      </c>
      <c r="K52" s="28">
        <f t="shared" si="40"/>
        <v>0</v>
      </c>
      <c r="L52" s="26">
        <f t="shared" si="6"/>
        <v>-5476313246.6999998</v>
      </c>
      <c r="M52" s="28">
        <f t="shared" si="40"/>
        <v>0</v>
      </c>
      <c r="N52" s="26">
        <f t="shared" si="7"/>
        <v>-5476313246.6999998</v>
      </c>
      <c r="O52" s="28">
        <f t="shared" si="40"/>
        <v>0</v>
      </c>
      <c r="P52" s="26">
        <f t="shared" si="8"/>
        <v>-5476313246.6999998</v>
      </c>
      <c r="Q52" s="28">
        <f t="shared" si="40"/>
        <v>0</v>
      </c>
      <c r="R52" s="26">
        <f t="shared" si="9"/>
        <v>-5476313246.6999998</v>
      </c>
      <c r="S52" s="28">
        <f>S53</f>
        <v>-3442726.5</v>
      </c>
      <c r="T52" s="28">
        <f>T53</f>
        <v>-3322774.2</v>
      </c>
      <c r="U52" s="30">
        <f t="shared" si="41"/>
        <v>-4987958254</v>
      </c>
      <c r="V52" s="30">
        <f t="shared" si="41"/>
        <v>-5315128926</v>
      </c>
    </row>
    <row r="53" spans="1:22" s="15" customFormat="1" ht="30" x14ac:dyDescent="0.25">
      <c r="A53" s="16" t="s">
        <v>92</v>
      </c>
      <c r="B53" s="17" t="s">
        <v>111</v>
      </c>
      <c r="C53" s="30">
        <f>-(5081019424.29+259932789)</f>
        <v>-5340952213.29</v>
      </c>
      <c r="D53" s="29">
        <f t="shared" si="0"/>
        <v>-135360981.25</v>
      </c>
      <c r="E53" s="30">
        <f>-5116054983.14-E24-E19-E30</f>
        <v>-5476313194.54</v>
      </c>
      <c r="F53" s="30">
        <f>-(5303745694.54+200000000-27432447.84)</f>
        <v>-5476313246.6999998</v>
      </c>
      <c r="G53" s="27"/>
      <c r="H53" s="26">
        <f t="shared" si="4"/>
        <v>-5476313246.6999998</v>
      </c>
      <c r="I53" s="27"/>
      <c r="J53" s="26">
        <f t="shared" si="5"/>
        <v>-5476313246.6999998</v>
      </c>
      <c r="K53" s="27"/>
      <c r="L53" s="26">
        <f t="shared" si="6"/>
        <v>-5476313246.6999998</v>
      </c>
      <c r="M53" s="27"/>
      <c r="N53" s="26">
        <f t="shared" si="7"/>
        <v>-5476313246.6999998</v>
      </c>
      <c r="O53" s="27"/>
      <c r="P53" s="26">
        <f t="shared" si="8"/>
        <v>-5476313246.6999998</v>
      </c>
      <c r="Q53" s="27"/>
      <c r="R53" s="26">
        <f t="shared" si="9"/>
        <v>-5476313246.6999998</v>
      </c>
      <c r="S53" s="28">
        <v>-3442726.5</v>
      </c>
      <c r="T53" s="28">
        <v>-3322774.2</v>
      </c>
      <c r="U53" s="30">
        <f>-(4809218600+128739654+50000000)</f>
        <v>-4987958254</v>
      </c>
      <c r="V53" s="30">
        <f>-5315128926</f>
        <v>-5315128926</v>
      </c>
    </row>
    <row r="54" spans="1:22" s="15" customFormat="1" x14ac:dyDescent="0.25">
      <c r="A54" s="16" t="s">
        <v>93</v>
      </c>
      <c r="B54" s="17" t="s">
        <v>94</v>
      </c>
      <c r="C54" s="30">
        <f>C55+C58</f>
        <v>5368384661.1300001</v>
      </c>
      <c r="D54" s="29">
        <f t="shared" si="0"/>
        <v>135361033.40999985</v>
      </c>
      <c r="E54" s="30">
        <f>E55+E58</f>
        <v>5503745694.54</v>
      </c>
      <c r="F54" s="30">
        <f>F55+F58</f>
        <v>5503745694.54</v>
      </c>
      <c r="G54" s="28">
        <f>SUM(G555+G58)</f>
        <v>0</v>
      </c>
      <c r="H54" s="26">
        <f t="shared" si="4"/>
        <v>5503745694.54</v>
      </c>
      <c r="I54" s="28">
        <f>SUM(I555+I58)</f>
        <v>0</v>
      </c>
      <c r="J54" s="26">
        <f t="shared" si="5"/>
        <v>5503745694.54</v>
      </c>
      <c r="K54" s="28">
        <f>SUM(K555+K58)</f>
        <v>0</v>
      </c>
      <c r="L54" s="26">
        <f t="shared" si="6"/>
        <v>5503745694.54</v>
      </c>
      <c r="M54" s="28">
        <f>SUM(M555+M58)</f>
        <v>0</v>
      </c>
      <c r="N54" s="26">
        <f t="shared" si="7"/>
        <v>5503745694.54</v>
      </c>
      <c r="O54" s="28">
        <f>SUM(O555+O58)</f>
        <v>0</v>
      </c>
      <c r="P54" s="26">
        <f t="shared" si="8"/>
        <v>5503745694.54</v>
      </c>
      <c r="Q54" s="28">
        <f>SUM(Q555+Q58)</f>
        <v>0</v>
      </c>
      <c r="R54" s="26">
        <f t="shared" si="9"/>
        <v>5503745694.54</v>
      </c>
      <c r="S54" s="28">
        <f>S55+S58</f>
        <v>3442726.5</v>
      </c>
      <c r="T54" s="28">
        <f>T55+T58</f>
        <v>3322774.2</v>
      </c>
      <c r="U54" s="30">
        <f>U55+U58</f>
        <v>4987958254</v>
      </c>
      <c r="V54" s="30">
        <f>V55+V58</f>
        <v>5315128926</v>
      </c>
    </row>
    <row r="55" spans="1:22" s="15" customFormat="1" x14ac:dyDescent="0.25">
      <c r="A55" s="16" t="s">
        <v>95</v>
      </c>
      <c r="B55" s="17" t="s">
        <v>96</v>
      </c>
      <c r="C55" s="30">
        <f>C56</f>
        <v>5368384661.1300001</v>
      </c>
      <c r="D55" s="29">
        <f t="shared" si="0"/>
        <v>135361033.40999985</v>
      </c>
      <c r="E55" s="30">
        <f>E56</f>
        <v>5503745694.54</v>
      </c>
      <c r="F55" s="30">
        <f>F56</f>
        <v>5503745694.54</v>
      </c>
      <c r="G55" s="28">
        <f t="shared" ref="G55:Q56" si="42">G56</f>
        <v>0</v>
      </c>
      <c r="H55" s="26">
        <f t="shared" si="4"/>
        <v>5503745694.54</v>
      </c>
      <c r="I55" s="28">
        <f t="shared" si="42"/>
        <v>0</v>
      </c>
      <c r="J55" s="26">
        <f t="shared" si="5"/>
        <v>5503745694.54</v>
      </c>
      <c r="K55" s="28">
        <f t="shared" si="42"/>
        <v>0</v>
      </c>
      <c r="L55" s="26">
        <f t="shared" si="6"/>
        <v>5503745694.54</v>
      </c>
      <c r="M55" s="28">
        <f t="shared" si="42"/>
        <v>0</v>
      </c>
      <c r="N55" s="26">
        <f t="shared" si="7"/>
        <v>5503745694.54</v>
      </c>
      <c r="O55" s="28">
        <f t="shared" si="42"/>
        <v>0</v>
      </c>
      <c r="P55" s="26">
        <f t="shared" si="8"/>
        <v>5503745694.54</v>
      </c>
      <c r="Q55" s="28">
        <f t="shared" si="42"/>
        <v>0</v>
      </c>
      <c r="R55" s="26">
        <f t="shared" si="9"/>
        <v>5503745694.54</v>
      </c>
      <c r="S55" s="28">
        <f>S56</f>
        <v>0</v>
      </c>
      <c r="T55" s="28">
        <f>T56</f>
        <v>0</v>
      </c>
      <c r="U55" s="30">
        <f t="shared" ref="U55:V56" si="43">U56</f>
        <v>4987958254</v>
      </c>
      <c r="V55" s="30">
        <f t="shared" si="43"/>
        <v>5315128926</v>
      </c>
    </row>
    <row r="56" spans="1:22" s="15" customFormat="1" x14ac:dyDescent="0.25">
      <c r="A56" s="16" t="s">
        <v>97</v>
      </c>
      <c r="B56" s="17" t="s">
        <v>98</v>
      </c>
      <c r="C56" s="30">
        <f>C57</f>
        <v>5368384661.1300001</v>
      </c>
      <c r="D56" s="29">
        <f t="shared" si="0"/>
        <v>135361033.40999985</v>
      </c>
      <c r="E56" s="30">
        <f>E57</f>
        <v>5503745694.54</v>
      </c>
      <c r="F56" s="30">
        <f>F57</f>
        <v>5503745694.54</v>
      </c>
      <c r="G56" s="28">
        <f t="shared" si="42"/>
        <v>0</v>
      </c>
      <c r="H56" s="26">
        <f t="shared" si="4"/>
        <v>5503745694.54</v>
      </c>
      <c r="I56" s="28">
        <f t="shared" si="42"/>
        <v>0</v>
      </c>
      <c r="J56" s="26">
        <f t="shared" si="5"/>
        <v>5503745694.54</v>
      </c>
      <c r="K56" s="28">
        <f t="shared" si="42"/>
        <v>0</v>
      </c>
      <c r="L56" s="26">
        <f t="shared" si="6"/>
        <v>5503745694.54</v>
      </c>
      <c r="M56" s="28">
        <f t="shared" si="42"/>
        <v>0</v>
      </c>
      <c r="N56" s="26">
        <f t="shared" si="7"/>
        <v>5503745694.54</v>
      </c>
      <c r="O56" s="28">
        <f t="shared" si="42"/>
        <v>0</v>
      </c>
      <c r="P56" s="26">
        <f t="shared" si="8"/>
        <v>5503745694.54</v>
      </c>
      <c r="Q56" s="28">
        <f t="shared" si="42"/>
        <v>0</v>
      </c>
      <c r="R56" s="26">
        <f t="shared" si="9"/>
        <v>5503745694.54</v>
      </c>
      <c r="S56" s="28">
        <f>S57</f>
        <v>0</v>
      </c>
      <c r="T56" s="28">
        <f>T57</f>
        <v>0</v>
      </c>
      <c r="U56" s="30">
        <f t="shared" si="43"/>
        <v>4987958254</v>
      </c>
      <c r="V56" s="30">
        <f t="shared" si="43"/>
        <v>5315128926</v>
      </c>
    </row>
    <row r="57" spans="1:22" s="15" customFormat="1" ht="30" x14ac:dyDescent="0.25">
      <c r="A57" s="16" t="s">
        <v>99</v>
      </c>
      <c r="B57" s="17" t="s">
        <v>100</v>
      </c>
      <c r="C57" s="30">
        <f>5238384661.13+130000000</f>
        <v>5368384661.1300001</v>
      </c>
      <c r="D57" s="29">
        <f t="shared" si="0"/>
        <v>135361033.40999985</v>
      </c>
      <c r="E57" s="30">
        <f>5303745694.54-E21</f>
        <v>5503745694.54</v>
      </c>
      <c r="F57" s="30">
        <f>5303745694.54+200000000</f>
        <v>5503745694.54</v>
      </c>
      <c r="G57" s="27"/>
      <c r="H57" s="26">
        <f t="shared" si="4"/>
        <v>5503745694.54</v>
      </c>
      <c r="I57" s="27"/>
      <c r="J57" s="26">
        <f t="shared" si="5"/>
        <v>5503745694.54</v>
      </c>
      <c r="K57" s="27"/>
      <c r="L57" s="26">
        <f t="shared" si="6"/>
        <v>5503745694.54</v>
      </c>
      <c r="M57" s="27"/>
      <c r="N57" s="26">
        <f t="shared" si="7"/>
        <v>5503745694.54</v>
      </c>
      <c r="O57" s="27"/>
      <c r="P57" s="26">
        <f t="shared" si="8"/>
        <v>5503745694.54</v>
      </c>
      <c r="Q57" s="27"/>
      <c r="R57" s="26">
        <f t="shared" si="9"/>
        <v>5503745694.54</v>
      </c>
      <c r="S57" s="28">
        <v>0</v>
      </c>
      <c r="T57" s="28">
        <v>0</v>
      </c>
      <c r="U57" s="30">
        <f>4937958254+50000000</f>
        <v>4987958254</v>
      </c>
      <c r="V57" s="30">
        <f>5315128926</f>
        <v>5315128926</v>
      </c>
    </row>
    <row r="58" spans="1:22" s="15" customFormat="1" x14ac:dyDescent="0.25">
      <c r="A58" s="16" t="s">
        <v>101</v>
      </c>
      <c r="B58" s="17" t="s">
        <v>102</v>
      </c>
      <c r="C58" s="30">
        <f>C59-C61</f>
        <v>0</v>
      </c>
      <c r="D58" s="29">
        <f t="shared" si="0"/>
        <v>0</v>
      </c>
      <c r="E58" s="30">
        <f>E59-E61</f>
        <v>0</v>
      </c>
      <c r="F58" s="30">
        <f>F59-F61</f>
        <v>0</v>
      </c>
      <c r="G58" s="28">
        <f t="shared" ref="G58" si="44">G59-G61</f>
        <v>0</v>
      </c>
      <c r="H58" s="26">
        <f t="shared" si="4"/>
        <v>0</v>
      </c>
      <c r="I58" s="28">
        <f t="shared" ref="I58" si="45">I59-I61</f>
        <v>0</v>
      </c>
      <c r="J58" s="26">
        <f t="shared" si="5"/>
        <v>0</v>
      </c>
      <c r="K58" s="28">
        <f t="shared" ref="K58:M58" si="46">K59-K61</f>
        <v>0</v>
      </c>
      <c r="L58" s="26">
        <f t="shared" si="6"/>
        <v>0</v>
      </c>
      <c r="M58" s="28">
        <f t="shared" si="46"/>
        <v>0</v>
      </c>
      <c r="N58" s="26">
        <f t="shared" si="7"/>
        <v>0</v>
      </c>
      <c r="O58" s="28">
        <f t="shared" ref="O58:Q58" si="47">O59-O61</f>
        <v>0</v>
      </c>
      <c r="P58" s="26">
        <f t="shared" si="8"/>
        <v>0</v>
      </c>
      <c r="Q58" s="28">
        <f t="shared" si="47"/>
        <v>0</v>
      </c>
      <c r="R58" s="26">
        <f t="shared" si="9"/>
        <v>0</v>
      </c>
      <c r="S58" s="28">
        <f>S59-S61</f>
        <v>3442726.5</v>
      </c>
      <c r="T58" s="28">
        <f>T59-T61</f>
        <v>3322774.2</v>
      </c>
      <c r="U58" s="30">
        <f>SUM(U60+U62)</f>
        <v>0</v>
      </c>
      <c r="V58" s="30">
        <f>V59-V61</f>
        <v>0</v>
      </c>
    </row>
    <row r="59" spans="1:22" s="15" customFormat="1" x14ac:dyDescent="0.25">
      <c r="A59" s="16" t="s">
        <v>103</v>
      </c>
      <c r="B59" s="17" t="s">
        <v>112</v>
      </c>
      <c r="C59" s="30">
        <f>SUM(C60)</f>
        <v>0</v>
      </c>
      <c r="D59" s="29">
        <f t="shared" si="0"/>
        <v>0</v>
      </c>
      <c r="E59" s="30">
        <f>SUM(E60)</f>
        <v>0</v>
      </c>
      <c r="F59" s="30">
        <f>SUM(F60)</f>
        <v>0</v>
      </c>
      <c r="G59" s="28">
        <f t="shared" ref="G59:Q59" si="48">SUM(G60)</f>
        <v>0</v>
      </c>
      <c r="H59" s="26">
        <f t="shared" si="4"/>
        <v>0</v>
      </c>
      <c r="I59" s="28">
        <f t="shared" si="48"/>
        <v>0</v>
      </c>
      <c r="J59" s="26">
        <f t="shared" si="5"/>
        <v>0</v>
      </c>
      <c r="K59" s="28">
        <f t="shared" si="48"/>
        <v>0</v>
      </c>
      <c r="L59" s="26">
        <f t="shared" si="6"/>
        <v>0</v>
      </c>
      <c r="M59" s="28">
        <f t="shared" si="48"/>
        <v>0</v>
      </c>
      <c r="N59" s="26">
        <f t="shared" si="7"/>
        <v>0</v>
      </c>
      <c r="O59" s="28">
        <f t="shared" si="48"/>
        <v>0</v>
      </c>
      <c r="P59" s="26">
        <f t="shared" si="8"/>
        <v>0</v>
      </c>
      <c r="Q59" s="28">
        <f t="shared" si="48"/>
        <v>0</v>
      </c>
      <c r="R59" s="26">
        <f t="shared" si="9"/>
        <v>0</v>
      </c>
      <c r="S59" s="28">
        <f>SUM(S60)</f>
        <v>3442726.5</v>
      </c>
      <c r="T59" s="28">
        <f>SUM(T60)</f>
        <v>3322774.2</v>
      </c>
      <c r="U59" s="30">
        <f>SUM(U60)</f>
        <v>0</v>
      </c>
      <c r="V59" s="30">
        <f>SUM(V60)</f>
        <v>0</v>
      </c>
    </row>
    <row r="60" spans="1:22" s="15" customFormat="1" ht="30" x14ac:dyDescent="0.25">
      <c r="A60" s="16" t="s">
        <v>104</v>
      </c>
      <c r="B60" s="17" t="s">
        <v>113</v>
      </c>
      <c r="C60" s="30"/>
      <c r="D60" s="29">
        <f t="shared" si="0"/>
        <v>0</v>
      </c>
      <c r="E60" s="30"/>
      <c r="F60" s="30"/>
      <c r="G60" s="27"/>
      <c r="H60" s="26">
        <f t="shared" si="4"/>
        <v>0</v>
      </c>
      <c r="I60" s="27"/>
      <c r="J60" s="26">
        <f t="shared" si="5"/>
        <v>0</v>
      </c>
      <c r="K60" s="27"/>
      <c r="L60" s="26">
        <f t="shared" si="6"/>
        <v>0</v>
      </c>
      <c r="M60" s="27"/>
      <c r="N60" s="26">
        <f t="shared" si="7"/>
        <v>0</v>
      </c>
      <c r="O60" s="27"/>
      <c r="P60" s="26">
        <f t="shared" si="8"/>
        <v>0</v>
      </c>
      <c r="Q60" s="27"/>
      <c r="R60" s="26">
        <f t="shared" si="9"/>
        <v>0</v>
      </c>
      <c r="S60" s="28">
        <v>3442726.5</v>
      </c>
      <c r="T60" s="28">
        <v>3322774.2</v>
      </c>
      <c r="U60" s="30"/>
      <c r="V60" s="30"/>
    </row>
    <row r="61" spans="1:22" s="15" customFormat="1" x14ac:dyDescent="0.25">
      <c r="A61" s="16" t="s">
        <v>101</v>
      </c>
      <c r="B61" s="17" t="s">
        <v>114</v>
      </c>
      <c r="C61" s="30">
        <f>SUM(C62)</f>
        <v>0</v>
      </c>
      <c r="D61" s="29">
        <f t="shared" si="0"/>
        <v>0</v>
      </c>
      <c r="E61" s="30">
        <f>SUM(E62)</f>
        <v>0</v>
      </c>
      <c r="F61" s="30">
        <f>SUM(F62)</f>
        <v>0</v>
      </c>
      <c r="G61" s="28">
        <f t="shared" ref="G61:Q61" si="49">SUM(G62)</f>
        <v>0</v>
      </c>
      <c r="H61" s="26">
        <f t="shared" si="4"/>
        <v>0</v>
      </c>
      <c r="I61" s="28">
        <f t="shared" si="49"/>
        <v>0</v>
      </c>
      <c r="J61" s="26">
        <f t="shared" si="5"/>
        <v>0</v>
      </c>
      <c r="K61" s="28">
        <f t="shared" si="49"/>
        <v>0</v>
      </c>
      <c r="L61" s="26">
        <f t="shared" si="6"/>
        <v>0</v>
      </c>
      <c r="M61" s="28">
        <f t="shared" si="49"/>
        <v>0</v>
      </c>
      <c r="N61" s="26">
        <f t="shared" si="7"/>
        <v>0</v>
      </c>
      <c r="O61" s="28">
        <f t="shared" si="49"/>
        <v>0</v>
      </c>
      <c r="P61" s="26">
        <f t="shared" si="8"/>
        <v>0</v>
      </c>
      <c r="Q61" s="28">
        <f t="shared" si="49"/>
        <v>0</v>
      </c>
      <c r="R61" s="26">
        <f t="shared" si="9"/>
        <v>0</v>
      </c>
      <c r="S61" s="28">
        <f>SUM(S62)</f>
        <v>0</v>
      </c>
      <c r="T61" s="28">
        <f>SUM(T62)</f>
        <v>0</v>
      </c>
      <c r="U61" s="30">
        <f>SUM(U62)</f>
        <v>0</v>
      </c>
      <c r="V61" s="30">
        <f>SUM(V62)</f>
        <v>0</v>
      </c>
    </row>
    <row r="62" spans="1:22" s="15" customFormat="1" ht="30" x14ac:dyDescent="0.25">
      <c r="A62" s="16" t="s">
        <v>105</v>
      </c>
      <c r="B62" s="17" t="s">
        <v>115</v>
      </c>
      <c r="C62" s="30">
        <v>0</v>
      </c>
      <c r="D62" s="29">
        <f t="shared" si="0"/>
        <v>0</v>
      </c>
      <c r="E62" s="30">
        <v>0</v>
      </c>
      <c r="F62" s="30">
        <v>0</v>
      </c>
      <c r="G62" s="27"/>
      <c r="H62" s="26">
        <f t="shared" si="4"/>
        <v>0</v>
      </c>
      <c r="I62" s="27"/>
      <c r="J62" s="26">
        <f t="shared" si="5"/>
        <v>0</v>
      </c>
      <c r="K62" s="27"/>
      <c r="L62" s="26">
        <f t="shared" si="6"/>
        <v>0</v>
      </c>
      <c r="M62" s="27"/>
      <c r="N62" s="26">
        <f t="shared" si="7"/>
        <v>0</v>
      </c>
      <c r="O62" s="27"/>
      <c r="P62" s="26">
        <f t="shared" si="8"/>
        <v>0</v>
      </c>
      <c r="Q62" s="27"/>
      <c r="R62" s="26">
        <f t="shared" si="9"/>
        <v>0</v>
      </c>
      <c r="S62" s="28">
        <v>0</v>
      </c>
      <c r="T62" s="28">
        <v>0</v>
      </c>
      <c r="U62" s="30"/>
      <c r="V62" s="30">
        <v>0</v>
      </c>
    </row>
    <row r="63" spans="1:22" x14ac:dyDescent="0.25">
      <c r="A63" s="9" t="s">
        <v>106</v>
      </c>
      <c r="B63" s="10" t="s">
        <v>107</v>
      </c>
      <c r="C63" s="29">
        <f>C11+C46</f>
        <v>157365236.84000015</v>
      </c>
      <c r="D63" s="29">
        <f>E63-C63</f>
        <v>30325474.559999824</v>
      </c>
      <c r="E63" s="31">
        <f>E11+E46</f>
        <v>187690711.39999998</v>
      </c>
      <c r="F63" s="31">
        <f>F11+F46</f>
        <v>187690636.97000015</v>
      </c>
      <c r="G63" s="25">
        <f t="shared" ref="G63" si="50">G11+G46</f>
        <v>0</v>
      </c>
      <c r="H63" s="26">
        <f t="shared" si="4"/>
        <v>187690636.97000015</v>
      </c>
      <c r="I63" s="28">
        <f t="shared" ref="I63" si="51">I11+I46</f>
        <v>0</v>
      </c>
      <c r="J63" s="26">
        <f t="shared" si="5"/>
        <v>187690636.97000015</v>
      </c>
      <c r="K63" s="28">
        <f t="shared" ref="K63:M63" si="52">K11+K46</f>
        <v>0</v>
      </c>
      <c r="L63" s="26">
        <f t="shared" si="6"/>
        <v>187690636.97000015</v>
      </c>
      <c r="M63" s="28">
        <f t="shared" si="52"/>
        <v>0</v>
      </c>
      <c r="N63" s="26">
        <f t="shared" si="7"/>
        <v>187690636.97000015</v>
      </c>
      <c r="O63" s="28">
        <f t="shared" ref="O63:Q63" si="53">O11+O46</f>
        <v>0</v>
      </c>
      <c r="P63" s="26">
        <f t="shared" si="8"/>
        <v>187690636.97000015</v>
      </c>
      <c r="Q63" s="28">
        <f t="shared" si="53"/>
        <v>0</v>
      </c>
      <c r="R63" s="26">
        <f t="shared" si="9"/>
        <v>187690636.97000015</v>
      </c>
      <c r="S63" s="25">
        <f>S11+S46</f>
        <v>100240.1</v>
      </c>
      <c r="T63" s="25">
        <f>T11+T46</f>
        <v>74197.899999999994</v>
      </c>
      <c r="U63" s="29">
        <f>U11+U46</f>
        <v>128739654</v>
      </c>
      <c r="V63" s="29">
        <f>V11+V46</f>
        <v>130352672</v>
      </c>
    </row>
    <row r="69" spans="1:1" x14ac:dyDescent="0.25">
      <c r="A69" s="18"/>
    </row>
    <row r="70" spans="1:1" x14ac:dyDescent="0.25">
      <c r="A70" s="18"/>
    </row>
  </sheetData>
  <mergeCells count="20">
    <mergeCell ref="A3:V3"/>
    <mergeCell ref="T8:T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H8:H9"/>
    <mergeCell ref="A8:A9"/>
    <mergeCell ref="B8:B9"/>
    <mergeCell ref="F8:F9"/>
    <mergeCell ref="G8:G9"/>
    <mergeCell ref="U8:U9"/>
    <mergeCell ref="V8:V9"/>
  </mergeCells>
  <pageMargins left="0.9055118110236221" right="0" top="0.55118110236220474" bottom="0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 </vt:lpstr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2020-12-24T09:44:06Z</dcterms:modified>
</cp:coreProperties>
</file>