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luton\data\DEPFIN\ПРОЕКТ БЮДЖЕТА\Проект бюджета на 2026-2028 годы\ПРОЕКТ бюджета на 2026-2028гг\"/>
    </mc:Choice>
  </mc:AlternateContent>
  <bookViews>
    <workbookView xWindow="240" yWindow="270" windowWidth="21075" windowHeight="9405"/>
  </bookViews>
  <sheets>
    <sheet name="сведения о доходах" sheetId="3" r:id="rId1"/>
  </sheets>
  <calcPr calcId="162913"/>
</workbook>
</file>

<file path=xl/calcChain.xml><?xml version="1.0" encoding="utf-8"?>
<calcChain xmlns="http://schemas.openxmlformats.org/spreadsheetml/2006/main">
  <c r="G30" i="3" l="1"/>
  <c r="E24" i="3" l="1"/>
  <c r="F12" i="3" l="1"/>
  <c r="D24" i="3"/>
  <c r="E12" i="3" l="1"/>
  <c r="I24" i="3" l="1"/>
  <c r="H49" i="3" l="1"/>
  <c r="H50" i="3"/>
  <c r="H51" i="3"/>
  <c r="H52" i="3"/>
  <c r="H53" i="3"/>
  <c r="H54" i="3"/>
  <c r="H55" i="3"/>
  <c r="H56" i="3"/>
  <c r="H57" i="3"/>
  <c r="H58" i="3"/>
  <c r="H47" i="3"/>
  <c r="D32" i="3" l="1"/>
  <c r="D12" i="3"/>
  <c r="E17" i="3" l="1"/>
  <c r="H38" i="3" l="1"/>
  <c r="J13" i="3" l="1"/>
  <c r="K17" i="3" l="1"/>
  <c r="D17" i="3"/>
  <c r="K12" i="3"/>
  <c r="F17" i="3"/>
  <c r="I17" i="3"/>
  <c r="I12" i="3"/>
  <c r="H17" i="3" l="1"/>
  <c r="I9" i="3"/>
  <c r="L17" i="3"/>
  <c r="F9" i="3"/>
  <c r="J17" i="3"/>
  <c r="K9" i="3"/>
  <c r="G17" i="3"/>
  <c r="G12" i="3"/>
  <c r="H12" i="3"/>
  <c r="L12" i="3"/>
  <c r="E9" i="3"/>
  <c r="J12" i="3"/>
  <c r="D9" i="3"/>
  <c r="L10" i="3"/>
  <c r="L11" i="3"/>
  <c r="L13" i="3"/>
  <c r="L16" i="3"/>
  <c r="L18" i="3"/>
  <c r="L19" i="3"/>
  <c r="L20" i="3"/>
  <c r="L21" i="3"/>
  <c r="L27" i="3"/>
  <c r="L29" i="3"/>
  <c r="L31" i="3"/>
  <c r="L33" i="3"/>
  <c r="L34" i="3"/>
  <c r="L35" i="3"/>
  <c r="L36" i="3"/>
  <c r="L37" i="3"/>
  <c r="L42" i="3"/>
  <c r="L43" i="3"/>
  <c r="L44" i="3"/>
  <c r="L45" i="3"/>
  <c r="L49" i="3"/>
  <c r="L50" i="3"/>
  <c r="L51" i="3"/>
  <c r="L52" i="3"/>
  <c r="L53" i="3"/>
  <c r="L54" i="3"/>
  <c r="L55" i="3"/>
  <c r="L56" i="3"/>
  <c r="L57" i="3"/>
  <c r="L58" i="3"/>
  <c r="J10" i="3"/>
  <c r="J11" i="3"/>
  <c r="J16" i="3"/>
  <c r="J18" i="3"/>
  <c r="J19" i="3"/>
  <c r="J20" i="3"/>
  <c r="J21" i="3"/>
  <c r="J27" i="3"/>
  <c r="J29" i="3"/>
  <c r="J31" i="3"/>
  <c r="J33" i="3"/>
  <c r="J34" i="3"/>
  <c r="J35" i="3"/>
  <c r="J36" i="3"/>
  <c r="J37" i="3"/>
  <c r="J42" i="3"/>
  <c r="J43" i="3"/>
  <c r="J44" i="3"/>
  <c r="J45" i="3"/>
  <c r="J49" i="3"/>
  <c r="J50" i="3"/>
  <c r="J51" i="3"/>
  <c r="J52" i="3"/>
  <c r="J53" i="3"/>
  <c r="J54" i="3"/>
  <c r="J55" i="3"/>
  <c r="J56" i="3"/>
  <c r="J57" i="3"/>
  <c r="J58" i="3"/>
  <c r="H10" i="3"/>
  <c r="H11" i="3"/>
  <c r="H13" i="3"/>
  <c r="H16" i="3"/>
  <c r="H18" i="3"/>
  <c r="H19" i="3"/>
  <c r="H20" i="3"/>
  <c r="H21" i="3"/>
  <c r="H27" i="3"/>
  <c r="H29" i="3"/>
  <c r="H30" i="3"/>
  <c r="H31" i="3"/>
  <c r="H33" i="3"/>
  <c r="H34" i="3"/>
  <c r="H35" i="3"/>
  <c r="H36" i="3"/>
  <c r="H37" i="3"/>
  <c r="H42" i="3"/>
  <c r="H43" i="3"/>
  <c r="H44" i="3"/>
  <c r="H45" i="3"/>
  <c r="H46" i="3"/>
  <c r="G42" i="3"/>
  <c r="G43" i="3"/>
  <c r="G44" i="3"/>
  <c r="G45" i="3"/>
  <c r="G11" i="3"/>
  <c r="G13" i="3"/>
  <c r="G14" i="3"/>
  <c r="G16" i="3"/>
  <c r="G18" i="3"/>
  <c r="G19" i="3"/>
  <c r="G20" i="3"/>
  <c r="G21" i="3"/>
  <c r="G27" i="3"/>
  <c r="G29" i="3"/>
  <c r="G31" i="3"/>
  <c r="G33" i="3"/>
  <c r="G34" i="3"/>
  <c r="G35" i="3"/>
  <c r="G36" i="3"/>
  <c r="G37" i="3"/>
  <c r="G46" i="3"/>
  <c r="G47" i="3"/>
  <c r="G49" i="3"/>
  <c r="G50" i="3"/>
  <c r="G51" i="3"/>
  <c r="G52" i="3"/>
  <c r="G53" i="3"/>
  <c r="G54" i="3"/>
  <c r="G55" i="3"/>
  <c r="G56" i="3"/>
  <c r="G57" i="3"/>
  <c r="G58" i="3"/>
  <c r="G59" i="3"/>
  <c r="G10" i="3"/>
  <c r="I32" i="3"/>
  <c r="I23" i="3" s="1"/>
  <c r="K32" i="3"/>
  <c r="F32" i="3"/>
  <c r="E32" i="3"/>
  <c r="J32" i="3" l="1"/>
  <c r="H32" i="3"/>
  <c r="J9" i="3"/>
  <c r="L9" i="3"/>
  <c r="H9" i="3"/>
  <c r="G9" i="3"/>
  <c r="G32" i="3"/>
  <c r="L32" i="3"/>
  <c r="K24" i="3"/>
  <c r="K23" i="3" s="1"/>
  <c r="K8" i="3" s="1"/>
  <c r="F24" i="3"/>
  <c r="F23" i="3" s="1"/>
  <c r="E23" i="3"/>
  <c r="E8" i="3" s="1"/>
  <c r="L23" i="3" l="1"/>
  <c r="I8" i="3"/>
  <c r="L8" i="3" s="1"/>
  <c r="H23" i="3"/>
  <c r="J23" i="3"/>
  <c r="F8" i="3"/>
  <c r="J24" i="3"/>
  <c r="L24" i="3"/>
  <c r="H24" i="3"/>
  <c r="J8" i="3" l="1"/>
  <c r="H8" i="3"/>
  <c r="G24" i="3"/>
  <c r="D23" i="3"/>
  <c r="K40" i="3"/>
  <c r="K39" i="3" s="1"/>
  <c r="G23" i="3" l="1"/>
  <c r="D8" i="3"/>
  <c r="G8" i="3" s="1"/>
  <c r="K7" i="3"/>
  <c r="I40" i="3" l="1"/>
  <c r="F40" i="3"/>
  <c r="E40" i="3"/>
  <c r="D40" i="3"/>
  <c r="D39" i="3" s="1"/>
  <c r="I39" i="3" l="1"/>
  <c r="I7" i="3" s="1"/>
  <c r="J40" i="3"/>
  <c r="L40" i="3"/>
  <c r="F39" i="3"/>
  <c r="G40" i="3"/>
  <c r="H40" i="3"/>
  <c r="E39" i="3"/>
  <c r="E7" i="3" s="1"/>
  <c r="D7" i="3"/>
  <c r="L7" i="3" l="1"/>
  <c r="J39" i="3"/>
  <c r="L39" i="3"/>
  <c r="G39" i="3"/>
  <c r="H39" i="3"/>
  <c r="F7" i="3"/>
  <c r="J7" i="3" s="1"/>
  <c r="H7" i="3" l="1"/>
  <c r="G7" i="3"/>
</calcChain>
</file>

<file path=xl/sharedStrings.xml><?xml version="1.0" encoding="utf-8"?>
<sst xmlns="http://schemas.openxmlformats.org/spreadsheetml/2006/main" count="101" uniqueCount="98">
  <si>
    <t>Вид дохода</t>
  </si>
  <si>
    <t>Всего доходов</t>
  </si>
  <si>
    <t>в т.ч.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</si>
  <si>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</si>
  <si>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</si>
  <si>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</si>
  <si>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</si>
  <si>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</si>
  <si>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</si>
  <si>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</si>
  <si>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Транспортный налог</t>
  </si>
  <si>
    <t>Земельный налог</t>
  </si>
  <si>
    <t>Государственная пошлина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</si>
  <si>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</si>
  <si>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</si>
  <si>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</si>
  <si>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</si>
  <si>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</si>
  <si>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</si>
  <si>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</si>
  <si>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 xml:space="preserve">субвенции бюджетам бюджетной системы Российской Федерации 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</si>
  <si>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</si>
  <si>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</si>
  <si>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</si>
  <si>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</si>
  <si>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</si>
  <si>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</si>
  <si>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2024 год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</si>
  <si>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</si>
  <si>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</si>
  <si>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</si>
  <si>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</si>
  <si>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</si>
  <si>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</si>
  <si>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Код классификации доходов бюджета</t>
  </si>
  <si>
    <t>000 1 00 00000 00 0000 000</t>
  </si>
  <si>
    <t>000 1 01 02000 01 0000 110</t>
  </si>
  <si>
    <t>000 1 03 02000 01 0000 110</t>
  </si>
  <si>
    <t>000 1 05 01000 00 0000 110</t>
  </si>
  <si>
    <t>000 1 05 02000 02 0000 110</t>
  </si>
  <si>
    <t>000 1 05 03000 01 0000 110</t>
  </si>
  <si>
    <t>000 1 05 04000 02 0000 110</t>
  </si>
  <si>
    <t>000 1 06 01000 00 0000 110</t>
  </si>
  <si>
    <t>000 1 06 04000 02 0000 110</t>
  </si>
  <si>
    <t>000 1 06 06000 00 0000 110</t>
  </si>
  <si>
    <t>000 1 08 00000 00 0000 000</t>
  </si>
  <si>
    <t>000 1 11 00000 00 0000 000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</si>
  <si>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</si>
  <si>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</si>
  <si>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</si>
  <si>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</si>
  <si>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000 1 12 00000 00 0000 000</t>
  </si>
  <si>
    <t>000 1 13 00000 00 0000 000</t>
  </si>
  <si>
    <t>000 1 14 00000 00 0000 000</t>
  </si>
  <si>
    <t>000 1 14 01000 00 0000 410</t>
  </si>
  <si>
    <t>000 1 14 02000 00 0000 000</t>
  </si>
  <si>
    <t>000 1 14 06000 00 0000 430</t>
  </si>
  <si>
    <t>000 1 16 00000 00 0000 000</t>
  </si>
  <si>
    <t>000 1 17 00000 00 0000 000</t>
  </si>
  <si>
    <t>000 2 00 00000 00 0000 000</t>
  </si>
  <si>
    <t>000 2 02 00000 00 0000 000</t>
  </si>
  <si>
    <t>000 2 02 10000 00 0000 150</t>
  </si>
  <si>
    <t>000 2 02 20000 00 0000 150</t>
  </si>
  <si>
    <t>000 2 02 30000 00  0000 150</t>
  </si>
  <si>
    <t>000 2 02 40000 00  0000 150</t>
  </si>
  <si>
    <t>000 2 04 00000 00  0000 000</t>
  </si>
  <si>
    <t>000 2 19 00000 00 0000 000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</si>
  <si>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</si>
  <si>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</si>
  <si>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000 2 03 00000 00  0000 000</t>
  </si>
  <si>
    <t>Доходы от использования имущества, находящегося в государственной и муниципальной собственности, в т.ч.</t>
  </si>
  <si>
    <t>Доходы от продажи материальных и нематериальных активов, в т.ч.</t>
  </si>
  <si>
    <t>000 1 05 00000 00 0000 000</t>
  </si>
  <si>
    <t>Налоги на имущество, в т.ч.</t>
  </si>
  <si>
    <t>Налоги на совокупный доход, в т.ч.</t>
  </si>
  <si>
    <t>000 1 06 00000 00 0000 000</t>
  </si>
  <si>
    <t>000 1 09 00000 00 0000 000</t>
  </si>
  <si>
    <t>Налоговые и неналоговые доходы</t>
  </si>
  <si>
    <t>Налоговые доходы</t>
  </si>
  <si>
    <t>Неналоговые доходы</t>
  </si>
  <si>
    <t>Безвозмездные поступления</t>
  </si>
  <si>
    <t>% к 2024 году</t>
  </si>
  <si>
    <t xml:space="preserve">2025 год </t>
  </si>
  <si>
    <t>000 2 07 00000 00  0000 000</t>
  </si>
  <si>
    <t>Задолженность и перерасчеты по отмененным налогам, сборам и иным обязательным платежам</t>
  </si>
  <si>
    <t xml:space="preserve">2026 год </t>
  </si>
  <si>
    <t>% к 2025 году</t>
  </si>
  <si>
    <t xml:space="preserve">2027 год </t>
  </si>
  <si>
    <t>% к 2026 году</t>
  </si>
  <si>
    <t>Сведения о доходах бюджета городского округа Мегион Ханты-Мансийского автономного округа – Югры  по видам доходов на 2026 год и плановый период 2027 и 2028 годов в сравнении с ожидаемым исполнением за 2025 год и отчетом за 2024 год</t>
  </si>
  <si>
    <t xml:space="preserve">2028 год </t>
  </si>
  <si>
    <t>% к 2027 году</t>
  </si>
  <si>
    <t xml:space="preserve"> 000 1 11 03000 00 0000 120</t>
  </si>
  <si>
    <t>Проценты, полученные от предоставления бюджетных кредитов внутри страны</t>
  </si>
  <si>
    <t>Платежи от государственных и муниципальных унитарных предприятий за счет средств бюджетов городских округов
Проценты, полученные от предоставления бюджетных кредитов внутри страны за счет средств бюджетов городских округов с внутригородским делением</t>
  </si>
  <si>
    <t xml:space="preserve"> (отчет), 
тыс. руб.</t>
  </si>
  <si>
    <t>(оценка), 
тыс. руб.</t>
  </si>
  <si>
    <t>(проект), 
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</si>
</sst>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_ ;\-#,##0.0\ "/>
    <numFmt numFmtId="166" formatCode="_-* #,##0.0_р_._-;\-* #,##0.0_р_._-;_-* &quot;-&quot;?_р_._-;_-@_-"/>
    <numFmt numFmtId="167" formatCode="_-* #,##0.0\ _₽_-;\-* #,##0.0\ _₽_-;_-* &quot;-&quot;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 CYR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>
      <alignment wrapText="1"/>
    </xf>
  </cellStyleXfs>
  <cellXfs count="8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164" fontId="1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7" fillId="0" borderId="0" xfId="0" applyFont="1"/>
    <xf numFmtId="164" fontId="7" fillId="0" borderId="0" xfId="0" applyNumberFormat="1" applyFont="1"/>
    <xf numFmtId="167" fontId="7" fillId="0" borderId="0" xfId="0" applyNumberFormat="1" applyFont="1"/>
    <xf numFmtId="0" fontId="7" fillId="2" borderId="2" xfId="0" applyFont="1" applyFill="1" applyBorder="1"/>
    <xf numFmtId="0" fontId="1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right"/>
    </xf>
    <xf numFmtId="0" fontId="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0" fillId="0" borderId="0" xfId="0" applyFont="1"/>
    <xf numFmtId="167" fontId="7" fillId="0" borderId="0" xfId="0" applyNumberFormat="1" applyFont="1" applyAlignment="1">
      <alignment horizontal="left" vertical="top" wrapText="1"/>
    </xf>
    <xf numFmtId="0" fontId="1" fillId="2" borderId="0" xfId="0" applyFont="1" applyFill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4" fillId="3" borderId="2" xfId="0" applyFont="1" applyFill="1" applyBorder="1"/>
    <xf numFmtId="164" fontId="4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vertical="center" wrapText="1"/>
    </xf>
    <xf numFmtId="0" fontId="6" fillId="3" borderId="2" xfId="0" applyFont="1" applyFill="1" applyBorder="1"/>
    <xf numFmtId="164" fontId="6" fillId="3" borderId="2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left" wrapText="1"/>
    </xf>
    <xf numFmtId="0" fontId="7" fillId="2" borderId="2" xfId="1" applyFont="1" applyFill="1" applyBorder="1" applyAlignment="1">
      <alignment horizontal="left" vertical="top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0" fontId="12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/>
    <xf numFmtId="164" fontId="6" fillId="4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49" fontId="7" fillId="4" borderId="2" xfId="0" applyNumberFormat="1" applyFont="1" applyFill="1" applyBorder="1" applyAlignment="1" applyProtection="1">
      <alignment horizontal="left" vertical="center" wrapText="1"/>
    </xf>
    <xf numFmtId="0" fontId="6" fillId="4" borderId="2" xfId="0" applyFont="1" applyFill="1" applyBorder="1" applyAlignment="1">
      <alignment wrapText="1"/>
    </xf>
    <xf numFmtId="0" fontId="4" fillId="4" borderId="2" xfId="0" applyFont="1" applyFill="1" applyBorder="1"/>
    <xf numFmtId="164" fontId="5" fillId="0" borderId="0" xfId="0" applyNumberFormat="1" applyFont="1" applyFill="1"/>
    <xf numFmtId="0" fontId="5" fillId="0" borderId="0" xfId="0" applyFont="1" applyFill="1"/>
    <xf numFmtId="164" fontId="7" fillId="0" borderId="2" xfId="0" applyNumberFormat="1" applyFont="1" applyFill="1" applyBorder="1" applyAlignment="1">
      <alignment horizontal="right" vertical="center"/>
    </xf>
    <xf numFmtId="165" fontId="12" fillId="0" borderId="2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vertical="center"/>
    </xf>
    <xf numFmtId="166" fontId="12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1" fontId="7" fillId="2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topLeftCell="B1" workbookViewId="0">
      <selection activeCell="E39" sqref="E39:E43"/>
    </sheetView>
  </sheetViews>
  <sheetFormatPr defaultRowHeight="15" x14ac:dyDescent="0.25"/>
  <cols>
    <col min="1" max="1" width="0" style="1" hidden="1" customWidth="1"/>
    <col min="2" max="2" width="26.85546875" style="1" customWidth="1"/>
    <col min="3" max="3" width="62.28515625" style="1" customWidth="1"/>
    <col min="4" max="4" width="16.5703125" style="1" customWidth="1"/>
    <col min="5" max="5" width="16.140625" style="1" customWidth="1"/>
    <col min="6" max="6" width="16.7109375" style="1" customWidth="1"/>
    <col min="7" max="7" width="14.5703125" style="1" customWidth="1"/>
    <col min="8" max="8" width="14.85546875" style="1" customWidth="1"/>
    <col min="9" max="9" width="16.7109375" style="1" customWidth="1"/>
    <col min="10" max="10" width="15" style="1" customWidth="1"/>
    <col min="11" max="11" width="17" style="1" customWidth="1"/>
    <col min="12" max="12" width="15" style="1" customWidth="1"/>
    <col min="13" max="13" width="10.5703125" style="1" bestFit="1" customWidth="1"/>
    <col min="14" max="14" width="24.140625" style="1" customWidth="1"/>
    <col min="15" max="15" width="12" style="1" bestFit="1" customWidth="1"/>
    <col min="16" max="16384" width="9.140625" style="1"/>
  </cols>
  <sheetData>
    <row r="1" spans="1:14" ht="58.5" customHeight="1" x14ac:dyDescent="0.25">
      <c r="A1" s="2"/>
      <c r="B1" s="81" t="s">
        <v>89</v>
      </c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ht="7.5" customHeight="1" x14ac:dyDescent="0.25">
      <c r="A2" s="2"/>
      <c r="B2" s="29"/>
      <c r="C2" s="30"/>
      <c r="D2" s="29"/>
      <c r="E2" s="29"/>
      <c r="F2" s="29"/>
      <c r="G2" s="30"/>
      <c r="H2" s="30"/>
      <c r="I2" s="29"/>
      <c r="J2" s="30"/>
      <c r="K2" s="30"/>
      <c r="L2" s="29"/>
    </row>
    <row r="3" spans="1:14" s="6" customFormat="1" ht="12.75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4" ht="15.75" x14ac:dyDescent="0.25">
      <c r="B4" s="82" t="s">
        <v>34</v>
      </c>
      <c r="C4" s="87" t="s">
        <v>0</v>
      </c>
      <c r="D4" s="47" t="s">
        <v>27</v>
      </c>
      <c r="E4" s="47" t="s">
        <v>82</v>
      </c>
      <c r="F4" s="84" t="s">
        <v>85</v>
      </c>
      <c r="G4" s="85"/>
      <c r="H4" s="86"/>
      <c r="I4" s="84" t="s">
        <v>87</v>
      </c>
      <c r="J4" s="86"/>
      <c r="K4" s="84" t="s">
        <v>90</v>
      </c>
      <c r="L4" s="86"/>
      <c r="M4" s="7"/>
    </row>
    <row r="5" spans="1:14" ht="31.5" x14ac:dyDescent="0.25">
      <c r="B5" s="83"/>
      <c r="C5" s="88"/>
      <c r="D5" s="47" t="s">
        <v>95</v>
      </c>
      <c r="E5" s="47" t="s">
        <v>96</v>
      </c>
      <c r="F5" s="47" t="s">
        <v>97</v>
      </c>
      <c r="G5" s="47" t="s">
        <v>81</v>
      </c>
      <c r="H5" s="47" t="s">
        <v>86</v>
      </c>
      <c r="I5" s="47" t="s">
        <v>97</v>
      </c>
      <c r="J5" s="47" t="s">
        <v>88</v>
      </c>
      <c r="K5" s="47" t="s">
        <v>97</v>
      </c>
      <c r="L5" s="47" t="s">
        <v>91</v>
      </c>
      <c r="M5" s="7"/>
    </row>
    <row r="6" spans="1:14" ht="15" customHeight="1" x14ac:dyDescent="0.25">
      <c r="B6" s="8">
        <v>1</v>
      </c>
      <c r="C6" s="8">
        <v>2</v>
      </c>
      <c r="D6" s="11">
        <v>3</v>
      </c>
      <c r="E6" s="10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11">
        <v>11</v>
      </c>
      <c r="M6" s="7"/>
    </row>
    <row r="7" spans="1:14" x14ac:dyDescent="0.25">
      <c r="B7" s="73"/>
      <c r="C7" s="35" t="s">
        <v>1</v>
      </c>
      <c r="D7" s="36">
        <f>D8+D39</f>
        <v>6752913.5</v>
      </c>
      <c r="E7" s="39">
        <f>E8+E39</f>
        <v>8349265.2999999998</v>
      </c>
      <c r="F7" s="36">
        <f>F8+F39</f>
        <v>7193956.9000000004</v>
      </c>
      <c r="G7" s="36">
        <f>SUM(F7/D7)*100</f>
        <v>106.53115725530915</v>
      </c>
      <c r="H7" s="36">
        <f>SUM(F7/E7)*100</f>
        <v>86.162753745530168</v>
      </c>
      <c r="I7" s="36">
        <f>I8+I39</f>
        <v>6741921.2000000002</v>
      </c>
      <c r="J7" s="36">
        <f>SUM(I7/F7)*100</f>
        <v>93.716452485279689</v>
      </c>
      <c r="K7" s="36">
        <f>K8+K39</f>
        <v>6849996.5</v>
      </c>
      <c r="L7" s="36">
        <f>SUM(K7/I7)*100</f>
        <v>101.60303416183505</v>
      </c>
      <c r="M7" s="7"/>
    </row>
    <row r="8" spans="1:14" s="12" customFormat="1" x14ac:dyDescent="0.25">
      <c r="B8" s="37" t="s">
        <v>35</v>
      </c>
      <c r="C8" s="38" t="s">
        <v>77</v>
      </c>
      <c r="D8" s="39">
        <f>SUM(D9+D23)</f>
        <v>2327858.9999999995</v>
      </c>
      <c r="E8" s="39">
        <f t="shared" ref="E8:F8" si="0">SUM(E9+E23)</f>
        <v>2416115.5</v>
      </c>
      <c r="F8" s="39">
        <f t="shared" si="0"/>
        <v>2840630.5999999996</v>
      </c>
      <c r="G8" s="36">
        <f>SUM(F8/D8)*100</f>
        <v>122.02760562388015</v>
      </c>
      <c r="H8" s="36">
        <f>SUM(F8/E8)*100</f>
        <v>117.57014927473458</v>
      </c>
      <c r="I8" s="39">
        <f t="shared" ref="I8" si="1">SUM(I9+I23)</f>
        <v>2963731.6000000006</v>
      </c>
      <c r="J8" s="36">
        <f>SUM(I8/F8)*100</f>
        <v>104.33358001564868</v>
      </c>
      <c r="K8" s="39">
        <f t="shared" ref="K8" si="2">SUM(K9+K23)</f>
        <v>3147997.6999999997</v>
      </c>
      <c r="L8" s="36">
        <f>SUM(K8/I8)*100</f>
        <v>106.21736799648116</v>
      </c>
      <c r="M8" s="13"/>
      <c r="N8" s="16"/>
    </row>
    <row r="9" spans="1:14" s="12" customFormat="1" x14ac:dyDescent="0.25">
      <c r="B9" s="74"/>
      <c r="C9" s="48" t="s">
        <v>78</v>
      </c>
      <c r="D9" s="49">
        <f>SUM(D10+D11+D12+D17+D21+D22)</f>
        <v>1966865.3999999997</v>
      </c>
      <c r="E9" s="49">
        <f t="shared" ref="E9:K9" si="3">SUM(E10+E11+E12+E17+E21+E22)</f>
        <v>2091119.4</v>
      </c>
      <c r="F9" s="49">
        <f t="shared" si="3"/>
        <v>2574686.7999999998</v>
      </c>
      <c r="G9" s="50">
        <f>SUM(F9/D9)*100</f>
        <v>130.90305010195411</v>
      </c>
      <c r="H9" s="50">
        <f t="shared" ref="H9:H58" si="4">SUM(F9/E9)*100</f>
        <v>123.12481056796661</v>
      </c>
      <c r="I9" s="49">
        <f t="shared" si="3"/>
        <v>2706584.9000000004</v>
      </c>
      <c r="J9" s="50">
        <f t="shared" ref="J9:J58" si="5">SUM(I9/F9)*100</f>
        <v>105.12287941197356</v>
      </c>
      <c r="K9" s="49">
        <f t="shared" si="3"/>
        <v>2902171.1999999997</v>
      </c>
      <c r="L9" s="50">
        <f t="shared" ref="L9:L58" si="6">SUM(K9/I9)*100</f>
        <v>107.22631312987814</v>
      </c>
      <c r="M9" s="13"/>
      <c r="N9" s="16"/>
    </row>
    <row r="10" spans="1:14" s="12" customFormat="1" x14ac:dyDescent="0.25">
      <c r="B10" s="33" t="s">
        <v>36</v>
      </c>
      <c r="C10" s="14" t="s">
        <v>3</v>
      </c>
      <c r="D10" s="56">
        <v>1550381.4</v>
      </c>
      <c r="E10" s="56">
        <v>1667914.9</v>
      </c>
      <c r="F10" s="56">
        <v>2102329.9</v>
      </c>
      <c r="G10" s="56">
        <f>SUM(F10/D10)*100</f>
        <v>135.60082054647972</v>
      </c>
      <c r="H10" s="59">
        <f t="shared" si="4"/>
        <v>126.04539356294498</v>
      </c>
      <c r="I10" s="59">
        <v>2207372.2000000002</v>
      </c>
      <c r="J10" s="59">
        <f t="shared" si="5"/>
        <v>104.99647082030276</v>
      </c>
      <c r="K10" s="59">
        <v>2385324.4</v>
      </c>
      <c r="L10" s="59">
        <f t="shared" si="6"/>
        <v>108.06172153477331</v>
      </c>
      <c r="M10" s="13"/>
    </row>
    <row r="11" spans="1:14" s="12" customFormat="1" ht="30" x14ac:dyDescent="0.25">
      <c r="B11" s="33" t="s">
        <v>37</v>
      </c>
      <c r="C11" s="15" t="s">
        <v>4</v>
      </c>
      <c r="D11" s="56">
        <v>20563.2</v>
      </c>
      <c r="E11" s="56">
        <v>19936</v>
      </c>
      <c r="F11" s="56">
        <v>22401.9</v>
      </c>
      <c r="G11" s="56">
        <f t="shared" ref="G11:G59" si="7">SUM(F11/D11)*100</f>
        <v>108.94170168067228</v>
      </c>
      <c r="H11" s="59">
        <f t="shared" si="4"/>
        <v>112.36908105939006</v>
      </c>
      <c r="I11" s="56">
        <v>30733.200000000001</v>
      </c>
      <c r="J11" s="59">
        <f t="shared" si="5"/>
        <v>137.19014904985738</v>
      </c>
      <c r="K11" s="56">
        <v>32057.8</v>
      </c>
      <c r="L11" s="59">
        <f t="shared" si="6"/>
        <v>104.3099970064946</v>
      </c>
      <c r="M11" s="13"/>
      <c r="N11" s="16"/>
    </row>
    <row r="12" spans="1:14" s="12" customFormat="1" x14ac:dyDescent="0.25">
      <c r="B12" s="75" t="s">
        <v>72</v>
      </c>
      <c r="C12" s="41" t="s">
        <v>74</v>
      </c>
      <c r="D12" s="56">
        <f>SUM(D13:D16)</f>
        <v>263554.2</v>
      </c>
      <c r="E12" s="56">
        <f>SUM(E13:E16)</f>
        <v>270976.5</v>
      </c>
      <c r="F12" s="56">
        <f>SUM(F13:F16)</f>
        <v>304300</v>
      </c>
      <c r="G12" s="56">
        <f>SUM(F12/D12)*100</f>
        <v>115.46012167516207</v>
      </c>
      <c r="H12" s="59">
        <f>SUM(F12/E12)*100</f>
        <v>112.29756085859843</v>
      </c>
      <c r="I12" s="56">
        <f t="shared" ref="I12" si="8">SUM(I13:I16)</f>
        <v>318176.5</v>
      </c>
      <c r="J12" s="59">
        <f>SUM(I12/F12)*100</f>
        <v>104.56013802168913</v>
      </c>
      <c r="K12" s="56">
        <f>SUM(K13:K16)</f>
        <v>332342</v>
      </c>
      <c r="L12" s="59">
        <f>SUM(K12/I12)*100</f>
        <v>104.45208869919682</v>
      </c>
      <c r="M12" s="13"/>
      <c r="N12" s="16"/>
    </row>
    <row r="13" spans="1:14" s="12" customFormat="1" ht="30" x14ac:dyDescent="0.25">
      <c r="B13" s="33" t="s">
        <v>38</v>
      </c>
      <c r="C13" s="42" t="s">
        <v>5</v>
      </c>
      <c r="D13" s="57">
        <v>257090.2</v>
      </c>
      <c r="E13" s="64">
        <v>262400</v>
      </c>
      <c r="F13" s="64">
        <v>296700</v>
      </c>
      <c r="G13" s="58">
        <f t="shared" si="7"/>
        <v>115.40696611539451</v>
      </c>
      <c r="H13" s="60">
        <f t="shared" si="4"/>
        <v>113.07164634146341</v>
      </c>
      <c r="I13" s="64">
        <v>310500</v>
      </c>
      <c r="J13" s="60">
        <f t="shared" si="5"/>
        <v>104.65116279069768</v>
      </c>
      <c r="K13" s="64">
        <v>324500</v>
      </c>
      <c r="L13" s="60">
        <f t="shared" si="6"/>
        <v>104.50885668276972</v>
      </c>
      <c r="M13" s="13"/>
      <c r="N13" s="27"/>
    </row>
    <row r="14" spans="1:14" s="12" customFormat="1" ht="30" x14ac:dyDescent="0.25">
      <c r="B14" s="33" t="s">
        <v>39</v>
      </c>
      <c r="C14" s="42" t="s">
        <v>6</v>
      </c>
      <c r="D14" s="58">
        <v>61.9</v>
      </c>
      <c r="E14" s="58">
        <v>58</v>
      </c>
      <c r="F14" s="58">
        <v>0</v>
      </c>
      <c r="G14" s="58">
        <f t="shared" si="7"/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13"/>
      <c r="N14" s="16"/>
    </row>
    <row r="15" spans="1:14" s="12" customFormat="1" x14ac:dyDescent="0.25">
      <c r="B15" s="33" t="s">
        <v>40</v>
      </c>
      <c r="C15" s="43" t="s">
        <v>7</v>
      </c>
      <c r="D15" s="58">
        <v>34.9</v>
      </c>
      <c r="E15" s="58">
        <v>41.5</v>
      </c>
      <c r="F15" s="58">
        <v>42</v>
      </c>
      <c r="G15" s="58">
        <v>0</v>
      </c>
      <c r="H15" s="60">
        <v>0</v>
      </c>
      <c r="I15" s="60">
        <v>42</v>
      </c>
      <c r="J15" s="60">
        <v>0</v>
      </c>
      <c r="K15" s="60">
        <v>42</v>
      </c>
      <c r="L15" s="60">
        <v>0</v>
      </c>
      <c r="M15" s="13"/>
      <c r="N15" s="17"/>
    </row>
    <row r="16" spans="1:14" s="12" customFormat="1" ht="30" x14ac:dyDescent="0.25">
      <c r="B16" s="33" t="s">
        <v>41</v>
      </c>
      <c r="C16" s="44" t="s">
        <v>8</v>
      </c>
      <c r="D16" s="58">
        <v>6367.2</v>
      </c>
      <c r="E16" s="58">
        <v>8477</v>
      </c>
      <c r="F16" s="64">
        <v>7558</v>
      </c>
      <c r="G16" s="58">
        <f t="shared" si="7"/>
        <v>118.70209825354945</v>
      </c>
      <c r="H16" s="60">
        <f t="shared" si="4"/>
        <v>89.158900554441431</v>
      </c>
      <c r="I16" s="64">
        <v>7634.5</v>
      </c>
      <c r="J16" s="60">
        <f t="shared" si="5"/>
        <v>101.01217253241599</v>
      </c>
      <c r="K16" s="64">
        <v>7800</v>
      </c>
      <c r="L16" s="60">
        <f t="shared" si="6"/>
        <v>102.1677909489816</v>
      </c>
      <c r="M16" s="13"/>
      <c r="N16" s="16"/>
    </row>
    <row r="17" spans="2:16" s="12" customFormat="1" x14ac:dyDescent="0.25">
      <c r="B17" s="75" t="s">
        <v>75</v>
      </c>
      <c r="C17" s="41" t="s">
        <v>73</v>
      </c>
      <c r="D17" s="56">
        <f>SUM(D18:D20)</f>
        <v>112954.20000000001</v>
      </c>
      <c r="E17" s="56">
        <f t="shared" ref="E17:I17" si="9">SUM(E18:E20)</f>
        <v>99898</v>
      </c>
      <c r="F17" s="56">
        <f t="shared" si="9"/>
        <v>114372</v>
      </c>
      <c r="G17" s="56">
        <f t="shared" si="7"/>
        <v>101.25519900986417</v>
      </c>
      <c r="H17" s="59">
        <f>SUM(F17/E17)*100</f>
        <v>114.4887785541252</v>
      </c>
      <c r="I17" s="56">
        <f t="shared" si="9"/>
        <v>118394</v>
      </c>
      <c r="J17" s="59">
        <f t="shared" si="5"/>
        <v>103.51659497079704</v>
      </c>
      <c r="K17" s="56">
        <f>SUM(K18:K20)</f>
        <v>119900</v>
      </c>
      <c r="L17" s="59">
        <f>SUM(K17/I17)*100</f>
        <v>101.27202392013108</v>
      </c>
      <c r="M17" s="13"/>
      <c r="N17" s="16"/>
    </row>
    <row r="18" spans="2:16" s="12" customFormat="1" x14ac:dyDescent="0.25">
      <c r="B18" s="33" t="s">
        <v>42</v>
      </c>
      <c r="C18" s="43" t="s">
        <v>9</v>
      </c>
      <c r="D18" s="58">
        <v>49490.7</v>
      </c>
      <c r="E18" s="58">
        <v>42000</v>
      </c>
      <c r="F18" s="58">
        <v>50100</v>
      </c>
      <c r="G18" s="58">
        <f t="shared" si="7"/>
        <v>101.23114039607441</v>
      </c>
      <c r="H18" s="60">
        <f t="shared" si="4"/>
        <v>119.28571428571428</v>
      </c>
      <c r="I18" s="60">
        <v>50500</v>
      </c>
      <c r="J18" s="60">
        <f t="shared" si="5"/>
        <v>100.79840319361277</v>
      </c>
      <c r="K18" s="60">
        <v>51000</v>
      </c>
      <c r="L18" s="60">
        <f t="shared" si="6"/>
        <v>100.99009900990099</v>
      </c>
      <c r="M18" s="13"/>
      <c r="N18" s="18"/>
    </row>
    <row r="19" spans="2:16" s="12" customFormat="1" x14ac:dyDescent="0.25">
      <c r="B19" s="33" t="s">
        <v>43</v>
      </c>
      <c r="C19" s="43" t="s">
        <v>10</v>
      </c>
      <c r="D19" s="58">
        <v>29692.9</v>
      </c>
      <c r="E19" s="58">
        <v>29500</v>
      </c>
      <c r="F19" s="58">
        <v>30063</v>
      </c>
      <c r="G19" s="58">
        <f t="shared" si="7"/>
        <v>101.24642591326545</v>
      </c>
      <c r="H19" s="60">
        <f t="shared" si="4"/>
        <v>101.90847457627119</v>
      </c>
      <c r="I19" s="60">
        <v>33000</v>
      </c>
      <c r="J19" s="60">
        <f t="shared" si="5"/>
        <v>109.76948408342481</v>
      </c>
      <c r="K19" s="60">
        <v>33500</v>
      </c>
      <c r="L19" s="60">
        <f t="shared" si="6"/>
        <v>101.51515151515152</v>
      </c>
      <c r="M19" s="13"/>
      <c r="N19" s="16"/>
    </row>
    <row r="20" spans="2:16" s="12" customFormat="1" x14ac:dyDescent="0.25">
      <c r="B20" s="33" t="s">
        <v>44</v>
      </c>
      <c r="C20" s="43" t="s">
        <v>11</v>
      </c>
      <c r="D20" s="58">
        <v>33770.6</v>
      </c>
      <c r="E20" s="58">
        <v>28398</v>
      </c>
      <c r="F20" s="58">
        <v>34209</v>
      </c>
      <c r="G20" s="58">
        <f t="shared" si="7"/>
        <v>101.2981705980942</v>
      </c>
      <c r="H20" s="60">
        <f t="shared" si="4"/>
        <v>120.46270864145363</v>
      </c>
      <c r="I20" s="60">
        <v>34894</v>
      </c>
      <c r="J20" s="60">
        <f t="shared" si="5"/>
        <v>102.00239703002134</v>
      </c>
      <c r="K20" s="60">
        <v>35400</v>
      </c>
      <c r="L20" s="60">
        <f t="shared" si="6"/>
        <v>101.45010603542157</v>
      </c>
      <c r="M20" s="13"/>
      <c r="N20" s="17"/>
      <c r="O20" s="13"/>
      <c r="P20" s="13"/>
    </row>
    <row r="21" spans="2:16" s="12" customFormat="1" ht="17.25" customHeight="1" x14ac:dyDescent="0.25">
      <c r="B21" s="33" t="s">
        <v>45</v>
      </c>
      <c r="C21" s="19" t="s">
        <v>12</v>
      </c>
      <c r="D21" s="56">
        <v>19412.400000000001</v>
      </c>
      <c r="E21" s="56">
        <v>32394</v>
      </c>
      <c r="F21" s="56">
        <v>31283</v>
      </c>
      <c r="G21" s="56">
        <f t="shared" si="7"/>
        <v>161.14957449877397</v>
      </c>
      <c r="H21" s="59">
        <f t="shared" si="4"/>
        <v>96.570352534419953</v>
      </c>
      <c r="I21" s="56">
        <v>31909</v>
      </c>
      <c r="J21" s="59">
        <f t="shared" si="5"/>
        <v>102.00108685228399</v>
      </c>
      <c r="K21" s="56">
        <v>32547</v>
      </c>
      <c r="L21" s="59">
        <f t="shared" si="6"/>
        <v>101.99943589582875</v>
      </c>
      <c r="M21" s="13"/>
      <c r="N21" s="18"/>
    </row>
    <row r="22" spans="2:16" s="12" customFormat="1" ht="32.25" customHeight="1" x14ac:dyDescent="0.25">
      <c r="B22" s="33" t="s">
        <v>76</v>
      </c>
      <c r="C22" s="45" t="s">
        <v>84</v>
      </c>
      <c r="D22" s="56">
        <v>0</v>
      </c>
      <c r="E22" s="56">
        <v>0</v>
      </c>
      <c r="F22" s="56">
        <v>0</v>
      </c>
      <c r="G22" s="56">
        <v>0</v>
      </c>
      <c r="H22" s="59">
        <v>0</v>
      </c>
      <c r="I22" s="56">
        <v>0</v>
      </c>
      <c r="J22" s="59">
        <v>0</v>
      </c>
      <c r="K22" s="56">
        <v>0</v>
      </c>
      <c r="L22" s="59">
        <v>0</v>
      </c>
      <c r="M22" s="13"/>
      <c r="N22" s="18"/>
    </row>
    <row r="23" spans="2:16" s="12" customFormat="1" ht="15" customHeight="1" x14ac:dyDescent="0.25">
      <c r="B23" s="51"/>
      <c r="C23" s="52" t="s">
        <v>79</v>
      </c>
      <c r="D23" s="49">
        <f>SUM(D24+D30+D31+D32+D37+D38)</f>
        <v>360993.6</v>
      </c>
      <c r="E23" s="49">
        <f>SUM(E24+E30+E31+E32+E37+E38)</f>
        <v>324996.09999999998</v>
      </c>
      <c r="F23" s="49">
        <f>SUM(F24+F30+F31+F32+F37+F38)</f>
        <v>265943.8</v>
      </c>
      <c r="G23" s="49">
        <f t="shared" si="7"/>
        <v>73.669948719312472</v>
      </c>
      <c r="H23" s="50">
        <f t="shared" si="4"/>
        <v>81.829843496583493</v>
      </c>
      <c r="I23" s="49">
        <f>SUM(I24+I30+I31+I32+I37+I38)</f>
        <v>257146.7</v>
      </c>
      <c r="J23" s="50">
        <f t="shared" si="5"/>
        <v>96.692120666095633</v>
      </c>
      <c r="K23" s="49">
        <f>SUM(K24+K30+K31+K32+K37+K38)</f>
        <v>245826.5</v>
      </c>
      <c r="L23" s="50">
        <f t="shared" si="6"/>
        <v>95.597765788944599</v>
      </c>
      <c r="M23" s="13"/>
      <c r="N23" s="18"/>
    </row>
    <row r="24" spans="2:16" s="12" customFormat="1" ht="30" x14ac:dyDescent="0.25">
      <c r="B24" s="33" t="s">
        <v>46</v>
      </c>
      <c r="C24" s="15" t="s">
        <v>70</v>
      </c>
      <c r="D24" s="56">
        <f>SUM(D25:D29)</f>
        <v>174395.9</v>
      </c>
      <c r="E24" s="56">
        <f>SUM(E25:E29)</f>
        <v>180389.90000000002</v>
      </c>
      <c r="F24" s="56">
        <f>SUM(F25:F29)</f>
        <v>171522.19999999998</v>
      </c>
      <c r="G24" s="56">
        <f t="shared" si="7"/>
        <v>98.352197500055908</v>
      </c>
      <c r="H24" s="59">
        <f t="shared" si="4"/>
        <v>95.084148281029016</v>
      </c>
      <c r="I24" s="56">
        <f>SUM(I25:I29)</f>
        <v>165694.70000000001</v>
      </c>
      <c r="J24" s="59">
        <f t="shared" si="5"/>
        <v>96.602480611839184</v>
      </c>
      <c r="K24" s="56">
        <f t="shared" ref="K24" si="10">SUM(K25:K29)</f>
        <v>159267.9</v>
      </c>
      <c r="L24" s="59">
        <f t="shared" si="6"/>
        <v>96.121300198497579</v>
      </c>
      <c r="M24" s="13"/>
      <c r="N24" s="16"/>
    </row>
    <row r="25" spans="2:16" s="12" customFormat="1" ht="63" x14ac:dyDescent="0.25">
      <c r="B25" s="33" t="s">
        <v>47</v>
      </c>
      <c r="C25" s="31" t="s">
        <v>28</v>
      </c>
      <c r="D25" s="58">
        <v>0</v>
      </c>
      <c r="E25" s="58">
        <v>0</v>
      </c>
      <c r="F25" s="58">
        <v>0</v>
      </c>
      <c r="G25" s="58">
        <v>0</v>
      </c>
      <c r="H25" s="60">
        <v>0</v>
      </c>
      <c r="I25" s="58">
        <v>0</v>
      </c>
      <c r="J25" s="60">
        <v>0</v>
      </c>
      <c r="K25" s="58">
        <v>0</v>
      </c>
      <c r="L25" s="60">
        <v>0</v>
      </c>
      <c r="M25" s="13"/>
      <c r="N25" s="17"/>
    </row>
    <row r="26" spans="2:16" s="12" customFormat="1" ht="31.5" x14ac:dyDescent="0.25">
      <c r="B26" s="33" t="s">
        <v>92</v>
      </c>
      <c r="C26" s="31" t="s">
        <v>93</v>
      </c>
      <c r="D26" s="58">
        <v>0</v>
      </c>
      <c r="E26" s="58">
        <v>5.0999999999999996</v>
      </c>
      <c r="F26" s="58">
        <v>0</v>
      </c>
      <c r="G26" s="58">
        <v>0</v>
      </c>
      <c r="H26" s="60">
        <v>0</v>
      </c>
      <c r="I26" s="58">
        <v>0</v>
      </c>
      <c r="J26" s="60">
        <v>0</v>
      </c>
      <c r="K26" s="58">
        <v>0</v>
      </c>
      <c r="L26" s="60">
        <v>0</v>
      </c>
      <c r="M26" s="13"/>
      <c r="N26" s="17"/>
    </row>
    <row r="27" spans="2:16" s="12" customFormat="1" ht="94.5" x14ac:dyDescent="0.25">
      <c r="B27" s="33" t="s">
        <v>48</v>
      </c>
      <c r="C27" s="31" t="s">
        <v>29</v>
      </c>
      <c r="D27" s="58">
        <v>154756.1</v>
      </c>
      <c r="E27" s="58">
        <v>163312.6</v>
      </c>
      <c r="F27" s="58">
        <v>156847.9</v>
      </c>
      <c r="G27" s="58">
        <f t="shared" si="7"/>
        <v>101.35167531360636</v>
      </c>
      <c r="H27" s="60">
        <f t="shared" si="4"/>
        <v>96.041517923295558</v>
      </c>
      <c r="I27" s="58">
        <v>151763.20000000001</v>
      </c>
      <c r="J27" s="60">
        <f t="shared" si="5"/>
        <v>96.758196953864228</v>
      </c>
      <c r="K27" s="58">
        <v>145934.5</v>
      </c>
      <c r="L27" s="60">
        <f t="shared" si="6"/>
        <v>96.159345612111494</v>
      </c>
      <c r="M27" s="13"/>
      <c r="N27" s="16"/>
    </row>
    <row r="28" spans="2:16" s="12" customFormat="1" ht="82.5" customHeight="1" x14ac:dyDescent="0.25">
      <c r="B28" s="33" t="s">
        <v>49</v>
      </c>
      <c r="C28" s="31" t="s">
        <v>94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60">
        <v>0</v>
      </c>
      <c r="K28" s="58">
        <v>0</v>
      </c>
      <c r="L28" s="60">
        <v>0</v>
      </c>
      <c r="M28" s="13"/>
      <c r="N28" s="16"/>
    </row>
    <row r="29" spans="2:16" s="12" customFormat="1" ht="94.5" x14ac:dyDescent="0.25">
      <c r="B29" s="33" t="s">
        <v>50</v>
      </c>
      <c r="C29" s="31" t="s">
        <v>30</v>
      </c>
      <c r="D29" s="58">
        <v>19639.8</v>
      </c>
      <c r="E29" s="58">
        <v>17072.2</v>
      </c>
      <c r="F29" s="58">
        <v>14674.3</v>
      </c>
      <c r="G29" s="58">
        <f t="shared" si="7"/>
        <v>74.717155979185122</v>
      </c>
      <c r="H29" s="60">
        <f t="shared" si="4"/>
        <v>85.954358547814564</v>
      </c>
      <c r="I29" s="58">
        <v>13931.5</v>
      </c>
      <c r="J29" s="60">
        <f t="shared" si="5"/>
        <v>94.938089040022362</v>
      </c>
      <c r="K29" s="58">
        <v>13333.4</v>
      </c>
      <c r="L29" s="60">
        <f t="shared" si="6"/>
        <v>95.706851379966267</v>
      </c>
      <c r="M29" s="13"/>
      <c r="N29" s="16"/>
    </row>
    <row r="30" spans="2:16" s="12" customFormat="1" x14ac:dyDescent="0.25">
      <c r="B30" s="33" t="s">
        <v>51</v>
      </c>
      <c r="C30" s="15" t="s">
        <v>13</v>
      </c>
      <c r="D30" s="56">
        <v>12523.3</v>
      </c>
      <c r="E30" s="56">
        <v>15983.4</v>
      </c>
      <c r="F30" s="56">
        <v>0</v>
      </c>
      <c r="G30" s="56">
        <f t="shared" si="7"/>
        <v>0</v>
      </c>
      <c r="H30" s="59">
        <f t="shared" si="4"/>
        <v>0</v>
      </c>
      <c r="I30" s="56">
        <v>0</v>
      </c>
      <c r="J30" s="59">
        <v>0</v>
      </c>
      <c r="K30" s="56">
        <v>0</v>
      </c>
      <c r="L30" s="59">
        <v>0</v>
      </c>
      <c r="M30" s="13"/>
      <c r="N30" s="17"/>
    </row>
    <row r="31" spans="2:16" s="12" customFormat="1" ht="30" x14ac:dyDescent="0.25">
      <c r="B31" s="33" t="s">
        <v>52</v>
      </c>
      <c r="C31" s="15" t="s">
        <v>14</v>
      </c>
      <c r="D31" s="56">
        <v>26192.400000000001</v>
      </c>
      <c r="E31" s="56">
        <v>6246.4</v>
      </c>
      <c r="F31" s="56">
        <v>34.799999999999997</v>
      </c>
      <c r="G31" s="56">
        <f t="shared" si="7"/>
        <v>0.1328629678838136</v>
      </c>
      <c r="H31" s="59">
        <f t="shared" si="4"/>
        <v>0.55712090163934425</v>
      </c>
      <c r="I31" s="59">
        <v>27</v>
      </c>
      <c r="J31" s="59">
        <f t="shared" si="5"/>
        <v>77.58620689655173</v>
      </c>
      <c r="K31" s="59">
        <v>27</v>
      </c>
      <c r="L31" s="59">
        <f t="shared" si="6"/>
        <v>100</v>
      </c>
      <c r="M31" s="54"/>
      <c r="N31" s="55"/>
    </row>
    <row r="32" spans="2:16" s="12" customFormat="1" ht="15" customHeight="1" x14ac:dyDescent="0.25">
      <c r="B32" s="33" t="s">
        <v>53</v>
      </c>
      <c r="C32" s="15" t="s">
        <v>71</v>
      </c>
      <c r="D32" s="56">
        <f>SUM(D33:D36)</f>
        <v>137709</v>
      </c>
      <c r="E32" s="56">
        <f>SUM(E33:E36)</f>
        <v>114998.3</v>
      </c>
      <c r="F32" s="56">
        <f>SUM(F33:F36)</f>
        <v>89166.700000000012</v>
      </c>
      <c r="G32" s="56">
        <f t="shared" si="7"/>
        <v>64.750088955696441</v>
      </c>
      <c r="H32" s="59">
        <f t="shared" si="4"/>
        <v>77.537407074713286</v>
      </c>
      <c r="I32" s="56">
        <f>SUM(I33:I36)</f>
        <v>86257.7</v>
      </c>
      <c r="J32" s="59">
        <f t="shared" si="5"/>
        <v>96.73757131305743</v>
      </c>
      <c r="K32" s="56">
        <f>SUM(K33:K36)</f>
        <v>81362.8</v>
      </c>
      <c r="L32" s="59">
        <f t="shared" si="6"/>
        <v>94.325260237636769</v>
      </c>
      <c r="M32" s="13"/>
    </row>
    <row r="33" spans="2:13" s="12" customFormat="1" ht="31.5" x14ac:dyDescent="0.25">
      <c r="B33" s="33" t="s">
        <v>54</v>
      </c>
      <c r="C33" s="31" t="s">
        <v>31</v>
      </c>
      <c r="D33" s="58">
        <v>125840.4</v>
      </c>
      <c r="E33" s="58">
        <v>106105</v>
      </c>
      <c r="F33" s="58">
        <v>79800</v>
      </c>
      <c r="G33" s="58">
        <f t="shared" si="7"/>
        <v>63.41365729924572</v>
      </c>
      <c r="H33" s="60">
        <f t="shared" si="4"/>
        <v>75.208519862400451</v>
      </c>
      <c r="I33" s="60">
        <v>77300</v>
      </c>
      <c r="J33" s="60">
        <f t="shared" si="5"/>
        <v>96.867167919799499</v>
      </c>
      <c r="K33" s="60">
        <v>73500</v>
      </c>
      <c r="L33" s="60">
        <f t="shared" si="6"/>
        <v>95.084087968952133</v>
      </c>
      <c r="M33" s="13"/>
    </row>
    <row r="34" spans="2:13" s="12" customFormat="1" ht="94.5" x14ac:dyDescent="0.25">
      <c r="B34" s="33" t="s">
        <v>55</v>
      </c>
      <c r="C34" s="32" t="s">
        <v>32</v>
      </c>
      <c r="D34" s="58">
        <v>4043.3</v>
      </c>
      <c r="E34" s="58">
        <v>1839.3</v>
      </c>
      <c r="F34" s="58">
        <v>1637</v>
      </c>
      <c r="G34" s="58">
        <f t="shared" si="7"/>
        <v>40.486731135458662</v>
      </c>
      <c r="H34" s="60">
        <f t="shared" si="4"/>
        <v>89.001250475724461</v>
      </c>
      <c r="I34" s="60">
        <v>1070</v>
      </c>
      <c r="J34" s="60">
        <f t="shared" si="5"/>
        <v>65.363469761759319</v>
      </c>
      <c r="K34" s="60">
        <v>934</v>
      </c>
      <c r="L34" s="60">
        <f t="shared" si="6"/>
        <v>87.289719626168221</v>
      </c>
      <c r="M34" s="13"/>
    </row>
    <row r="35" spans="2:13" s="12" customFormat="1" ht="47.25" x14ac:dyDescent="0.25">
      <c r="B35" s="33" t="s">
        <v>56</v>
      </c>
      <c r="C35" s="32" t="s">
        <v>33</v>
      </c>
      <c r="D35" s="58">
        <v>5540.2</v>
      </c>
      <c r="E35" s="58">
        <v>6100</v>
      </c>
      <c r="F35" s="58">
        <v>6778.6</v>
      </c>
      <c r="G35" s="58">
        <f t="shared" si="7"/>
        <v>122.35298364679976</v>
      </c>
      <c r="H35" s="60">
        <f t="shared" si="4"/>
        <v>111.12459016393443</v>
      </c>
      <c r="I35" s="60">
        <v>7018</v>
      </c>
      <c r="J35" s="60">
        <f t="shared" si="5"/>
        <v>103.53170271147434</v>
      </c>
      <c r="K35" s="60">
        <v>6139.6</v>
      </c>
      <c r="L35" s="60">
        <f t="shared" si="6"/>
        <v>87.483613565118262</v>
      </c>
      <c r="M35" s="13"/>
    </row>
    <row r="36" spans="2:13" s="12" customFormat="1" ht="79.5" customHeight="1" x14ac:dyDescent="0.25">
      <c r="B36" s="33" t="s">
        <v>67</v>
      </c>
      <c r="C36" s="40" t="s">
        <v>68</v>
      </c>
      <c r="D36" s="58">
        <v>2285.1</v>
      </c>
      <c r="E36" s="58">
        <v>954</v>
      </c>
      <c r="F36" s="58">
        <v>951.1</v>
      </c>
      <c r="G36" s="58">
        <f t="shared" si="7"/>
        <v>41.621810861669076</v>
      </c>
      <c r="H36" s="60">
        <f t="shared" si="4"/>
        <v>99.696016771488473</v>
      </c>
      <c r="I36" s="60">
        <v>869.7</v>
      </c>
      <c r="J36" s="60">
        <f t="shared" si="5"/>
        <v>91.441488802439281</v>
      </c>
      <c r="K36" s="60">
        <v>789.2</v>
      </c>
      <c r="L36" s="60">
        <f t="shared" si="6"/>
        <v>90.743934690123027</v>
      </c>
      <c r="M36" s="13"/>
    </row>
    <row r="37" spans="2:13" s="12" customFormat="1" x14ac:dyDescent="0.25">
      <c r="B37" s="76" t="s">
        <v>57</v>
      </c>
      <c r="C37" s="15" t="s">
        <v>15</v>
      </c>
      <c r="D37" s="56">
        <v>9896</v>
      </c>
      <c r="E37" s="56">
        <v>5647.3</v>
      </c>
      <c r="F37" s="56">
        <v>5220.1000000000004</v>
      </c>
      <c r="G37" s="56">
        <f t="shared" si="7"/>
        <v>52.749595796281334</v>
      </c>
      <c r="H37" s="59">
        <f t="shared" si="4"/>
        <v>92.435323074743692</v>
      </c>
      <c r="I37" s="59">
        <v>5167.3</v>
      </c>
      <c r="J37" s="59">
        <f t="shared" si="5"/>
        <v>98.988525124039768</v>
      </c>
      <c r="K37" s="59">
        <v>5168.8</v>
      </c>
      <c r="L37" s="59">
        <f t="shared" si="6"/>
        <v>100.02902869970778</v>
      </c>
      <c r="M37" s="13"/>
    </row>
    <row r="38" spans="2:13" s="12" customFormat="1" x14ac:dyDescent="0.25">
      <c r="B38" s="76" t="s">
        <v>58</v>
      </c>
      <c r="C38" s="15" t="s">
        <v>16</v>
      </c>
      <c r="D38" s="56">
        <v>277</v>
      </c>
      <c r="E38" s="56">
        <v>1730.8</v>
      </c>
      <c r="F38" s="65">
        <v>0</v>
      </c>
      <c r="G38" s="56">
        <v>0</v>
      </c>
      <c r="H38" s="60">
        <f t="shared" si="4"/>
        <v>0</v>
      </c>
      <c r="I38" s="65">
        <v>0</v>
      </c>
      <c r="J38" s="59">
        <v>0</v>
      </c>
      <c r="K38" s="65">
        <v>0</v>
      </c>
      <c r="L38" s="59">
        <v>0</v>
      </c>
      <c r="M38" s="13"/>
    </row>
    <row r="39" spans="2:13" x14ac:dyDescent="0.25">
      <c r="B39" s="77" t="s">
        <v>59</v>
      </c>
      <c r="C39" s="53" t="s">
        <v>80</v>
      </c>
      <c r="D39" s="50">
        <f>D40+D46+D47+D48+D58+D59</f>
        <v>4425054.5000000009</v>
      </c>
      <c r="E39" s="49">
        <f>E40+E46+E47+E48+E58+E59</f>
        <v>5933149.7999999998</v>
      </c>
      <c r="F39" s="50">
        <f>F40+F46+F47+F48+F58+F59</f>
        <v>4353326.3000000007</v>
      </c>
      <c r="G39" s="49">
        <f t="shared" si="7"/>
        <v>98.379043693134179</v>
      </c>
      <c r="H39" s="80">
        <f t="shared" si="4"/>
        <v>73.372937592103284</v>
      </c>
      <c r="I39" s="50">
        <f>I40+I46+I47+I48+I58+I59</f>
        <v>3778189.5999999996</v>
      </c>
      <c r="J39" s="50">
        <f t="shared" si="5"/>
        <v>86.788569007565528</v>
      </c>
      <c r="K39" s="50">
        <f>K40+K46+K47+K48+K58+K59</f>
        <v>3701998.8000000003</v>
      </c>
      <c r="L39" s="50">
        <f t="shared" si="6"/>
        <v>97.983404538512318</v>
      </c>
      <c r="M39" s="7"/>
    </row>
    <row r="40" spans="2:13" ht="30" x14ac:dyDescent="0.25">
      <c r="B40" s="34" t="s">
        <v>60</v>
      </c>
      <c r="C40" s="20" t="s">
        <v>17</v>
      </c>
      <c r="D40" s="59">
        <f>D42+D43+D44+D45</f>
        <v>4440364.7</v>
      </c>
      <c r="E40" s="56">
        <f>E42+E43+E44+E45</f>
        <v>5884619.0999999996</v>
      </c>
      <c r="F40" s="66">
        <f>F42+F43+F44+F45</f>
        <v>4353326.3000000007</v>
      </c>
      <c r="G40" s="56">
        <f t="shared" si="7"/>
        <v>98.039836682784198</v>
      </c>
      <c r="H40" s="59">
        <f t="shared" si="4"/>
        <v>73.978047279219837</v>
      </c>
      <c r="I40" s="65">
        <f>I42+I43+I44+I45</f>
        <v>3778189.5999999996</v>
      </c>
      <c r="J40" s="59">
        <f t="shared" si="5"/>
        <v>86.788569007565528</v>
      </c>
      <c r="K40" s="65">
        <f>K42+K43+K44+K45</f>
        <v>3701998.8000000003</v>
      </c>
      <c r="L40" s="59">
        <f t="shared" si="6"/>
        <v>97.983404538512318</v>
      </c>
      <c r="M40" s="7"/>
    </row>
    <row r="41" spans="2:13" x14ac:dyDescent="0.25">
      <c r="B41" s="78"/>
      <c r="C41" s="20" t="s">
        <v>2</v>
      </c>
      <c r="D41" s="59"/>
      <c r="E41" s="56"/>
      <c r="F41" s="67"/>
      <c r="G41" s="56"/>
      <c r="H41" s="59"/>
      <c r="I41" s="60"/>
      <c r="J41" s="59"/>
      <c r="K41" s="60"/>
      <c r="L41" s="59"/>
      <c r="M41" s="7"/>
    </row>
    <row r="42" spans="2:13" ht="30" x14ac:dyDescent="0.25">
      <c r="B42" s="34" t="s">
        <v>61</v>
      </c>
      <c r="C42" s="21" t="s">
        <v>18</v>
      </c>
      <c r="D42" s="60">
        <v>967892.4</v>
      </c>
      <c r="E42" s="69">
        <v>862372.7</v>
      </c>
      <c r="F42" s="68">
        <v>622948.4</v>
      </c>
      <c r="G42" s="58">
        <f t="shared" si="7"/>
        <v>64.361327767425394</v>
      </c>
      <c r="H42" s="60">
        <f t="shared" si="4"/>
        <v>72.236563147233213</v>
      </c>
      <c r="I42" s="68">
        <v>325476</v>
      </c>
      <c r="J42" s="59">
        <f t="shared" si="5"/>
        <v>52.24766609882937</v>
      </c>
      <c r="K42" s="68">
        <v>331995.90000000002</v>
      </c>
      <c r="L42" s="59">
        <f t="shared" si="6"/>
        <v>102.00318917523875</v>
      </c>
      <c r="M42" s="7"/>
    </row>
    <row r="43" spans="2:13" ht="30" x14ac:dyDescent="0.25">
      <c r="B43" s="34" t="s">
        <v>62</v>
      </c>
      <c r="C43" s="21" t="s">
        <v>19</v>
      </c>
      <c r="D43" s="60">
        <v>603417.4</v>
      </c>
      <c r="E43" s="58">
        <v>2087358.3</v>
      </c>
      <c r="F43" s="68">
        <v>786148.1</v>
      </c>
      <c r="G43" s="58">
        <f t="shared" si="7"/>
        <v>130.28263686131689</v>
      </c>
      <c r="H43" s="60">
        <f t="shared" si="4"/>
        <v>37.662345750607358</v>
      </c>
      <c r="I43" s="68">
        <v>482577.3</v>
      </c>
      <c r="J43" s="59">
        <f t="shared" si="5"/>
        <v>61.385036737988685</v>
      </c>
      <c r="K43" s="68">
        <v>408007.8</v>
      </c>
      <c r="L43" s="59">
        <f t="shared" si="6"/>
        <v>84.547656924600474</v>
      </c>
      <c r="M43" s="7"/>
    </row>
    <row r="44" spans="2:13" ht="30" x14ac:dyDescent="0.25">
      <c r="B44" s="34" t="s">
        <v>63</v>
      </c>
      <c r="C44" s="21" t="s">
        <v>20</v>
      </c>
      <c r="D44" s="60">
        <v>2483984</v>
      </c>
      <c r="E44" s="58">
        <v>2547541.5</v>
      </c>
      <c r="F44" s="68">
        <v>2843794.9</v>
      </c>
      <c r="G44" s="58">
        <f t="shared" si="7"/>
        <v>114.48523420440711</v>
      </c>
      <c r="H44" s="60">
        <f t="shared" si="4"/>
        <v>111.62899210866632</v>
      </c>
      <c r="I44" s="68">
        <v>2868277.8</v>
      </c>
      <c r="J44" s="59">
        <f t="shared" si="5"/>
        <v>100.86092354972575</v>
      </c>
      <c r="K44" s="68">
        <v>2860395.5</v>
      </c>
      <c r="L44" s="59">
        <f t="shared" si="6"/>
        <v>99.72519049584389</v>
      </c>
      <c r="M44" s="7"/>
    </row>
    <row r="45" spans="2:13" x14ac:dyDescent="0.25">
      <c r="B45" s="34" t="s">
        <v>64</v>
      </c>
      <c r="C45" s="22" t="s">
        <v>21</v>
      </c>
      <c r="D45" s="60">
        <v>385070.9</v>
      </c>
      <c r="E45" s="58">
        <v>387346.6</v>
      </c>
      <c r="F45" s="68">
        <v>100434.9</v>
      </c>
      <c r="G45" s="58">
        <f t="shared" si="7"/>
        <v>26.082183826407029</v>
      </c>
      <c r="H45" s="60">
        <f t="shared" si="4"/>
        <v>25.92894838885897</v>
      </c>
      <c r="I45" s="68">
        <v>101858.5</v>
      </c>
      <c r="J45" s="59">
        <f t="shared" si="5"/>
        <v>101.41743557269436</v>
      </c>
      <c r="K45" s="68">
        <v>101599.6</v>
      </c>
      <c r="L45" s="59">
        <f t="shared" si="6"/>
        <v>99.745823863496923</v>
      </c>
      <c r="M45" s="7"/>
    </row>
    <row r="46" spans="2:13" ht="30" x14ac:dyDescent="0.25">
      <c r="B46" s="34" t="s">
        <v>69</v>
      </c>
      <c r="C46" s="23" t="s">
        <v>22</v>
      </c>
      <c r="D46" s="60">
        <v>4057.5</v>
      </c>
      <c r="E46" s="58">
        <v>2917.5</v>
      </c>
      <c r="F46" s="65">
        <v>0</v>
      </c>
      <c r="G46" s="56">
        <f t="shared" si="7"/>
        <v>0</v>
      </c>
      <c r="H46" s="59">
        <f t="shared" si="4"/>
        <v>0</v>
      </c>
      <c r="I46" s="65">
        <v>0</v>
      </c>
      <c r="J46" s="59">
        <v>0</v>
      </c>
      <c r="K46" s="65">
        <v>0</v>
      </c>
      <c r="L46" s="59">
        <v>0</v>
      </c>
      <c r="M46" s="7"/>
    </row>
    <row r="47" spans="2:13" ht="28.5" customHeight="1" x14ac:dyDescent="0.25">
      <c r="B47" s="34" t="s">
        <v>65</v>
      </c>
      <c r="C47" s="23" t="s">
        <v>23</v>
      </c>
      <c r="D47" s="60">
        <v>6535.9</v>
      </c>
      <c r="E47" s="58">
        <v>50970</v>
      </c>
      <c r="F47" s="65">
        <v>0</v>
      </c>
      <c r="G47" s="56">
        <f t="shared" si="7"/>
        <v>0</v>
      </c>
      <c r="H47" s="59">
        <f>SUM(F47/E47)*100</f>
        <v>0</v>
      </c>
      <c r="I47" s="65">
        <v>0</v>
      </c>
      <c r="J47" s="59">
        <v>0</v>
      </c>
      <c r="K47" s="65">
        <v>0</v>
      </c>
      <c r="L47" s="59">
        <v>0</v>
      </c>
      <c r="M47" s="7"/>
    </row>
    <row r="48" spans="2:13" ht="19.5" customHeight="1" x14ac:dyDescent="0.25">
      <c r="B48" s="34" t="s">
        <v>83</v>
      </c>
      <c r="C48" s="46" t="s">
        <v>24</v>
      </c>
      <c r="D48" s="61">
        <v>0</v>
      </c>
      <c r="E48" s="70">
        <v>0</v>
      </c>
      <c r="F48" s="68">
        <v>0</v>
      </c>
      <c r="G48" s="58">
        <v>0</v>
      </c>
      <c r="H48" s="60">
        <v>0</v>
      </c>
      <c r="I48" s="68">
        <v>0</v>
      </c>
      <c r="J48" s="60">
        <v>0</v>
      </c>
      <c r="K48" s="68">
        <v>0</v>
      </c>
      <c r="L48" s="60">
        <v>0</v>
      </c>
      <c r="M48" s="7"/>
    </row>
    <row r="49" spans="2:13" ht="0.75" hidden="1" customHeight="1" x14ac:dyDescent="0.25">
      <c r="B49" s="46"/>
      <c r="C49" s="24"/>
      <c r="D49" s="62"/>
      <c r="E49" s="71"/>
      <c r="F49" s="63"/>
      <c r="G49" s="56" t="e">
        <f t="shared" si="7"/>
        <v>#DIV/0!</v>
      </c>
      <c r="H49" s="59" t="e">
        <f t="shared" si="4"/>
        <v>#DIV/0!</v>
      </c>
      <c r="I49" s="63"/>
      <c r="J49" s="59" t="e">
        <f t="shared" si="5"/>
        <v>#DIV/0!</v>
      </c>
      <c r="K49" s="63"/>
      <c r="L49" s="59" t="e">
        <f t="shared" si="6"/>
        <v>#DIV/0!</v>
      </c>
      <c r="M49" s="7"/>
    </row>
    <row r="50" spans="2:13" ht="23.25" hidden="1" customHeight="1" x14ac:dyDescent="0.25">
      <c r="B50" s="46"/>
      <c r="C50" s="24"/>
      <c r="D50" s="62"/>
      <c r="E50" s="71"/>
      <c r="F50" s="63"/>
      <c r="G50" s="56" t="e">
        <f t="shared" si="7"/>
        <v>#DIV/0!</v>
      </c>
      <c r="H50" s="59" t="e">
        <f t="shared" si="4"/>
        <v>#DIV/0!</v>
      </c>
      <c r="I50" s="63"/>
      <c r="J50" s="59" t="e">
        <f t="shared" si="5"/>
        <v>#DIV/0!</v>
      </c>
      <c r="K50" s="63"/>
      <c r="L50" s="59" t="e">
        <f t="shared" si="6"/>
        <v>#DIV/0!</v>
      </c>
      <c r="M50" s="7"/>
    </row>
    <row r="51" spans="2:13" ht="31.5" hidden="1" customHeight="1" x14ac:dyDescent="0.25">
      <c r="B51" s="46"/>
      <c r="C51" s="24"/>
      <c r="D51" s="62"/>
      <c r="E51" s="71"/>
      <c r="F51" s="63"/>
      <c r="G51" s="56" t="e">
        <f t="shared" si="7"/>
        <v>#DIV/0!</v>
      </c>
      <c r="H51" s="59" t="e">
        <f t="shared" si="4"/>
        <v>#DIV/0!</v>
      </c>
      <c r="I51" s="63"/>
      <c r="J51" s="59" t="e">
        <f t="shared" si="5"/>
        <v>#DIV/0!</v>
      </c>
      <c r="K51" s="63"/>
      <c r="L51" s="59" t="e">
        <f t="shared" si="6"/>
        <v>#DIV/0!</v>
      </c>
      <c r="M51" s="7"/>
    </row>
    <row r="52" spans="2:13" ht="29.25" hidden="1" customHeight="1" x14ac:dyDescent="0.25">
      <c r="B52" s="46"/>
      <c r="C52" s="24"/>
      <c r="D52" s="62"/>
      <c r="E52" s="71"/>
      <c r="F52" s="63"/>
      <c r="G52" s="56" t="e">
        <f t="shared" si="7"/>
        <v>#DIV/0!</v>
      </c>
      <c r="H52" s="59" t="e">
        <f t="shared" si="4"/>
        <v>#DIV/0!</v>
      </c>
      <c r="I52" s="63"/>
      <c r="J52" s="59" t="e">
        <f t="shared" si="5"/>
        <v>#DIV/0!</v>
      </c>
      <c r="K52" s="63"/>
      <c r="L52" s="59" t="e">
        <f t="shared" si="6"/>
        <v>#DIV/0!</v>
      </c>
      <c r="M52" s="7"/>
    </row>
    <row r="53" spans="2:13" ht="36.75" hidden="1" customHeight="1" x14ac:dyDescent="0.25">
      <c r="B53" s="46"/>
      <c r="C53" s="24"/>
      <c r="D53" s="62"/>
      <c r="E53" s="71"/>
      <c r="F53" s="63"/>
      <c r="G53" s="56" t="e">
        <f t="shared" si="7"/>
        <v>#DIV/0!</v>
      </c>
      <c r="H53" s="59" t="e">
        <f t="shared" si="4"/>
        <v>#DIV/0!</v>
      </c>
      <c r="I53" s="63"/>
      <c r="J53" s="59" t="e">
        <f t="shared" si="5"/>
        <v>#DIV/0!</v>
      </c>
      <c r="K53" s="63"/>
      <c r="L53" s="59" t="e">
        <f t="shared" si="6"/>
        <v>#DIV/0!</v>
      </c>
      <c r="M53" s="7"/>
    </row>
    <row r="54" spans="2:13" ht="35.25" hidden="1" customHeight="1" x14ac:dyDescent="0.25">
      <c r="B54" s="46"/>
      <c r="C54" s="24"/>
      <c r="D54" s="62"/>
      <c r="E54" s="71"/>
      <c r="F54" s="63"/>
      <c r="G54" s="56" t="e">
        <f t="shared" si="7"/>
        <v>#DIV/0!</v>
      </c>
      <c r="H54" s="59" t="e">
        <f t="shared" si="4"/>
        <v>#DIV/0!</v>
      </c>
      <c r="I54" s="63"/>
      <c r="J54" s="59" t="e">
        <f t="shared" si="5"/>
        <v>#DIV/0!</v>
      </c>
      <c r="K54" s="63"/>
      <c r="L54" s="59" t="e">
        <f t="shared" si="6"/>
        <v>#DIV/0!</v>
      </c>
      <c r="M54" s="7"/>
    </row>
    <row r="55" spans="2:13" ht="36" hidden="1" customHeight="1" x14ac:dyDescent="0.25">
      <c r="B55" s="46"/>
      <c r="C55" s="24"/>
      <c r="D55" s="62"/>
      <c r="E55" s="71"/>
      <c r="F55" s="63"/>
      <c r="G55" s="56" t="e">
        <f t="shared" si="7"/>
        <v>#DIV/0!</v>
      </c>
      <c r="H55" s="59" t="e">
        <f t="shared" si="4"/>
        <v>#DIV/0!</v>
      </c>
      <c r="I55" s="63"/>
      <c r="J55" s="59" t="e">
        <f t="shared" si="5"/>
        <v>#DIV/0!</v>
      </c>
      <c r="K55" s="63"/>
      <c r="L55" s="59" t="e">
        <f t="shared" si="6"/>
        <v>#DIV/0!</v>
      </c>
      <c r="M55" s="7"/>
    </row>
    <row r="56" spans="2:13" ht="35.25" hidden="1" customHeight="1" x14ac:dyDescent="0.25">
      <c r="B56" s="46"/>
      <c r="C56" s="24"/>
      <c r="D56" s="62"/>
      <c r="E56" s="71"/>
      <c r="F56" s="63"/>
      <c r="G56" s="56" t="e">
        <f t="shared" si="7"/>
        <v>#DIV/0!</v>
      </c>
      <c r="H56" s="59" t="e">
        <f t="shared" si="4"/>
        <v>#DIV/0!</v>
      </c>
      <c r="I56" s="63"/>
      <c r="J56" s="59" t="e">
        <f t="shared" si="5"/>
        <v>#DIV/0!</v>
      </c>
      <c r="K56" s="63"/>
      <c r="L56" s="59" t="e">
        <f t="shared" si="6"/>
        <v>#DIV/0!</v>
      </c>
      <c r="M56" s="7"/>
    </row>
    <row r="57" spans="2:13" ht="64.5" hidden="1" customHeight="1" x14ac:dyDescent="0.25">
      <c r="B57" s="46"/>
      <c r="C57" s="24"/>
      <c r="D57" s="62"/>
      <c r="E57" s="71"/>
      <c r="F57" s="63"/>
      <c r="G57" s="56" t="e">
        <f t="shared" si="7"/>
        <v>#DIV/0!</v>
      </c>
      <c r="H57" s="59" t="e">
        <f t="shared" si="4"/>
        <v>#DIV/0!</v>
      </c>
      <c r="I57" s="63"/>
      <c r="J57" s="59" t="e">
        <f t="shared" si="5"/>
        <v>#DIV/0!</v>
      </c>
      <c r="K57" s="63"/>
      <c r="L57" s="59" t="e">
        <f t="shared" si="6"/>
        <v>#DIV/0!</v>
      </c>
      <c r="M57" s="7"/>
    </row>
    <row r="58" spans="2:13" ht="87" hidden="1" customHeight="1" x14ac:dyDescent="0.25">
      <c r="B58" s="79" t="s">
        <v>25</v>
      </c>
      <c r="C58" s="25" t="s">
        <v>25</v>
      </c>
      <c r="D58" s="63"/>
      <c r="E58" s="72"/>
      <c r="F58" s="65">
        <v>0</v>
      </c>
      <c r="G58" s="56" t="e">
        <f t="shared" si="7"/>
        <v>#DIV/0!</v>
      </c>
      <c r="H58" s="59" t="e">
        <f t="shared" si="4"/>
        <v>#DIV/0!</v>
      </c>
      <c r="I58" s="65">
        <v>0</v>
      </c>
      <c r="J58" s="59" t="e">
        <f t="shared" si="5"/>
        <v>#DIV/0!</v>
      </c>
      <c r="K58" s="65">
        <v>0</v>
      </c>
      <c r="L58" s="59" t="e">
        <f t="shared" si="6"/>
        <v>#DIV/0!</v>
      </c>
      <c r="M58" s="7"/>
    </row>
    <row r="59" spans="2:13" ht="30" x14ac:dyDescent="0.25">
      <c r="B59" s="34" t="s">
        <v>66</v>
      </c>
      <c r="C59" s="25" t="s">
        <v>26</v>
      </c>
      <c r="D59" s="63">
        <v>-25903.599999999999</v>
      </c>
      <c r="E59" s="71">
        <v>-5356.8</v>
      </c>
      <c r="F59" s="65">
        <v>0</v>
      </c>
      <c r="G59" s="56">
        <f t="shared" si="7"/>
        <v>0</v>
      </c>
      <c r="H59" s="59">
        <v>0</v>
      </c>
      <c r="I59" s="65">
        <v>0</v>
      </c>
      <c r="J59" s="59">
        <v>0</v>
      </c>
      <c r="K59" s="65">
        <v>0</v>
      </c>
      <c r="L59" s="59">
        <v>0</v>
      </c>
      <c r="M59" s="7"/>
    </row>
    <row r="60" spans="2:13" ht="17.25" x14ac:dyDescent="0.25">
      <c r="B60" s="26"/>
      <c r="C60" s="26"/>
      <c r="E60" s="7"/>
    </row>
    <row r="61" spans="2:13" x14ac:dyDescent="0.25">
      <c r="E61" s="7"/>
      <c r="F61" s="28"/>
      <c r="G61" s="28"/>
      <c r="H61" s="28"/>
      <c r="I61" s="28"/>
      <c r="J61" s="28"/>
      <c r="K61" s="28"/>
    </row>
  </sheetData>
  <mergeCells count="6">
    <mergeCell ref="B1:L1"/>
    <mergeCell ref="B4:B5"/>
    <mergeCell ref="F4:H4"/>
    <mergeCell ref="I4:J4"/>
    <mergeCell ref="K4:L4"/>
    <mergeCell ref="C4:C5"/>
  </mergeCells>
  <pageMargins left="1.1023622047244095" right="0" top="0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доходах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Полянская Алла Николаевна</dc:creator>
  <cp:lastModifiedBy>Иванова Ольга Владимировна</cp:lastModifiedBy>
  <cp:lastPrinted>2025-11-11T05:14:56Z</cp:lastPrinted>
  <dcterms:created xsi:type="dcterms:W3CDTF">2016-07-28T11:48:08Z</dcterms:created>
  <dcterms:modified xsi:type="dcterms:W3CDTF">2025-11-12T10:16:03Z</dcterms:modified>
</cp:coreProperties>
</file>