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luton\data\DEPFIN\ИСПОЛНЕНИЕ БЮДЖЕТА\отчеты по исполнению бюджета за 2025 год\3. 9 месяцев\Дума исполнение за 9 месяцев\"/>
    </mc:Choice>
  </mc:AlternateContent>
  <bookViews>
    <workbookView xWindow="360" yWindow="15" windowWidth="20955" windowHeight="9720"/>
  </bookViews>
  <sheets>
    <sheet name="лист 1" sheetId="1" r:id="rId1"/>
  </sheets>
  <definedNames>
    <definedName name="_xlnm.Print_Area" localSheetId="0">'лист 1'!$A$1:$F$280</definedName>
  </definedNames>
  <calcPr calcId="162913" refMode="R1C1"/>
</workbook>
</file>

<file path=xl/calcChain.xml><?xml version="1.0" encoding="utf-8"?>
<calcChain xmlns="http://schemas.openxmlformats.org/spreadsheetml/2006/main">
  <c r="E281" i="1" l="1"/>
  <c r="D281" i="1"/>
  <c r="E280" i="1"/>
  <c r="D280" i="1"/>
  <c r="E278" i="1"/>
  <c r="D278" i="1"/>
  <c r="E277" i="1"/>
  <c r="D277" i="1"/>
  <c r="E275" i="1"/>
  <c r="E274" i="1" s="1"/>
  <c r="E273" i="1" s="1"/>
  <c r="D275" i="1"/>
  <c r="D274" i="1" s="1"/>
  <c r="D273" i="1" s="1"/>
  <c r="E271" i="1"/>
  <c r="E270" i="1" s="1"/>
  <c r="D271" i="1"/>
  <c r="D270" i="1" s="1"/>
  <c r="E268" i="1"/>
  <c r="E267" i="1" s="1"/>
  <c r="D268" i="1"/>
  <c r="D267" i="1" s="1"/>
  <c r="F266" i="1"/>
  <c r="E265" i="1"/>
  <c r="F265" i="1" s="1"/>
  <c r="D265" i="1"/>
  <c r="D264" i="1" s="1"/>
  <c r="E264" i="1"/>
  <c r="F263" i="1"/>
  <c r="E262" i="1"/>
  <c r="F262" i="1" s="1"/>
  <c r="D262" i="1"/>
  <c r="F261" i="1"/>
  <c r="E260" i="1"/>
  <c r="D260" i="1"/>
  <c r="F259" i="1"/>
  <c r="E258" i="1"/>
  <c r="D258" i="1"/>
  <c r="F257" i="1"/>
  <c r="E256" i="1"/>
  <c r="D256" i="1"/>
  <c r="F255" i="1"/>
  <c r="E254" i="1"/>
  <c r="D254" i="1"/>
  <c r="F252" i="1"/>
  <c r="E251" i="1"/>
  <c r="F251" i="1" s="1"/>
  <c r="D251" i="1"/>
  <c r="F250" i="1"/>
  <c r="E249" i="1"/>
  <c r="D249" i="1"/>
  <c r="F248" i="1"/>
  <c r="E247" i="1"/>
  <c r="D247" i="1"/>
  <c r="F246" i="1"/>
  <c r="E245" i="1"/>
  <c r="D245" i="1"/>
  <c r="E243" i="1"/>
  <c r="D243" i="1"/>
  <c r="F242" i="1"/>
  <c r="E241" i="1"/>
  <c r="D241" i="1"/>
  <c r="F241" i="1" s="1"/>
  <c r="F240" i="1"/>
  <c r="E239" i="1"/>
  <c r="D239" i="1"/>
  <c r="F239" i="1" s="1"/>
  <c r="F237" i="1"/>
  <c r="E236" i="1"/>
  <c r="D236" i="1"/>
  <c r="F235" i="1"/>
  <c r="E234" i="1"/>
  <c r="F234" i="1" s="1"/>
  <c r="D234" i="1"/>
  <c r="F233" i="1"/>
  <c r="E232" i="1"/>
  <c r="F232" i="1" s="1"/>
  <c r="D232" i="1"/>
  <c r="F231" i="1"/>
  <c r="E230" i="1"/>
  <c r="F230" i="1" s="1"/>
  <c r="D230" i="1"/>
  <c r="F229" i="1"/>
  <c r="E228" i="1"/>
  <c r="D228" i="1"/>
  <c r="F227" i="1"/>
  <c r="E226" i="1"/>
  <c r="F226" i="1" s="1"/>
  <c r="D226" i="1"/>
  <c r="F225" i="1"/>
  <c r="E224" i="1"/>
  <c r="F224" i="1" s="1"/>
  <c r="D224" i="1"/>
  <c r="F223" i="1"/>
  <c r="E222" i="1"/>
  <c r="F222" i="1" s="1"/>
  <c r="D222" i="1"/>
  <c r="F221" i="1"/>
  <c r="E220" i="1"/>
  <c r="D220" i="1"/>
  <c r="F219" i="1"/>
  <c r="E218" i="1"/>
  <c r="F218" i="1" s="1"/>
  <c r="D218" i="1"/>
  <c r="E216" i="1"/>
  <c r="D216" i="1"/>
  <c r="F215" i="1"/>
  <c r="E214" i="1"/>
  <c r="D214" i="1"/>
  <c r="E212" i="1"/>
  <c r="D212" i="1"/>
  <c r="F211" i="1"/>
  <c r="E210" i="1"/>
  <c r="D210" i="1"/>
  <c r="F209" i="1"/>
  <c r="E208" i="1"/>
  <c r="D208" i="1"/>
  <c r="E205" i="1"/>
  <c r="D205" i="1"/>
  <c r="F204" i="1"/>
  <c r="E203" i="1"/>
  <c r="E200" i="1" s="1"/>
  <c r="D203" i="1"/>
  <c r="F203" i="1" s="1"/>
  <c r="F202" i="1"/>
  <c r="F201" i="1"/>
  <c r="E201" i="1"/>
  <c r="D201" i="1"/>
  <c r="E196" i="1"/>
  <c r="D196" i="1"/>
  <c r="E194" i="1"/>
  <c r="D194" i="1"/>
  <c r="E192" i="1"/>
  <c r="D192" i="1"/>
  <c r="D191" i="1" s="1"/>
  <c r="F190" i="1"/>
  <c r="E189" i="1"/>
  <c r="D189" i="1"/>
  <c r="D188" i="1" s="1"/>
  <c r="F186" i="1"/>
  <c r="E185" i="1"/>
  <c r="F185" i="1" s="1"/>
  <c r="D185" i="1"/>
  <c r="E183" i="1"/>
  <c r="D183" i="1"/>
  <c r="F182" i="1"/>
  <c r="E180" i="1"/>
  <c r="D180" i="1"/>
  <c r="D179" i="1" s="1"/>
  <c r="F178" i="1"/>
  <c r="E177" i="1"/>
  <c r="D177" i="1"/>
  <c r="D175" i="1" s="1"/>
  <c r="F176" i="1"/>
  <c r="E175" i="1"/>
  <c r="F174" i="1"/>
  <c r="E173" i="1"/>
  <c r="D173" i="1"/>
  <c r="F172" i="1"/>
  <c r="E170" i="1"/>
  <c r="D170" i="1"/>
  <c r="E168" i="1"/>
  <c r="D168" i="1"/>
  <c r="F167" i="1"/>
  <c r="F166" i="1"/>
  <c r="E166" i="1"/>
  <c r="D166" i="1"/>
  <c r="F165" i="1"/>
  <c r="F164" i="1"/>
  <c r="E163" i="1"/>
  <c r="D163" i="1"/>
  <c r="F163" i="1" s="1"/>
  <c r="F162" i="1"/>
  <c r="E161" i="1"/>
  <c r="D161" i="1"/>
  <c r="F160" i="1"/>
  <c r="E159" i="1"/>
  <c r="D159" i="1"/>
  <c r="E157" i="1"/>
  <c r="F155" i="1"/>
  <c r="E154" i="1"/>
  <c r="D154" i="1"/>
  <c r="F153" i="1"/>
  <c r="F152" i="1"/>
  <c r="E151" i="1"/>
  <c r="F151" i="1" s="1"/>
  <c r="D151" i="1"/>
  <c r="F150" i="1"/>
  <c r="E149" i="1"/>
  <c r="D149" i="1"/>
  <c r="F148" i="1"/>
  <c r="E147" i="1"/>
  <c r="D147" i="1"/>
  <c r="F146" i="1"/>
  <c r="F145" i="1"/>
  <c r="E144" i="1"/>
  <c r="F144" i="1" s="1"/>
  <c r="D144" i="1"/>
  <c r="F143" i="1"/>
  <c r="F142" i="1"/>
  <c r="F141" i="1"/>
  <c r="D140" i="1"/>
  <c r="F140" i="1" s="1"/>
  <c r="F139" i="1"/>
  <c r="F138" i="1"/>
  <c r="F137" i="1"/>
  <c r="E136" i="1"/>
  <c r="D136" i="1"/>
  <c r="F135" i="1"/>
  <c r="F134" i="1"/>
  <c r="F133" i="1"/>
  <c r="D133" i="1"/>
  <c r="F132" i="1"/>
  <c r="E131" i="1"/>
  <c r="D131" i="1"/>
  <c r="F128" i="1"/>
  <c r="E127" i="1"/>
  <c r="D127" i="1"/>
  <c r="F127" i="1" s="1"/>
  <c r="E126" i="1"/>
  <c r="F125" i="1"/>
  <c r="E124" i="1"/>
  <c r="F124" i="1" s="1"/>
  <c r="D124" i="1"/>
  <c r="F123" i="1"/>
  <c r="E122" i="1"/>
  <c r="E121" i="1" s="1"/>
  <c r="F121" i="1" s="1"/>
  <c r="D122" i="1"/>
  <c r="D121" i="1" s="1"/>
  <c r="F120" i="1"/>
  <c r="D119" i="1"/>
  <c r="F119" i="1" s="1"/>
  <c r="F118" i="1"/>
  <c r="E117" i="1"/>
  <c r="D117" i="1"/>
  <c r="F115" i="1"/>
  <c r="E114" i="1"/>
  <c r="D114" i="1"/>
  <c r="F114" i="1" s="1"/>
  <c r="F112" i="1"/>
  <c r="F111" i="1"/>
  <c r="E111" i="1"/>
  <c r="D111" i="1"/>
  <c r="F110" i="1"/>
  <c r="F109" i="1"/>
  <c r="E109" i="1"/>
  <c r="D109" i="1"/>
  <c r="E108" i="1"/>
  <c r="F108" i="1" s="1"/>
  <c r="D108" i="1"/>
  <c r="E106" i="1"/>
  <c r="E103" i="1" s="1"/>
  <c r="E102" i="1" s="1"/>
  <c r="D106" i="1"/>
  <c r="D103" i="1" s="1"/>
  <c r="F105" i="1"/>
  <c r="E104" i="1"/>
  <c r="D104" i="1"/>
  <c r="F101" i="1"/>
  <c r="F100" i="1"/>
  <c r="F99" i="1"/>
  <c r="F98" i="1"/>
  <c r="F97" i="1"/>
  <c r="F96" i="1"/>
  <c r="E95" i="1"/>
  <c r="E94" i="1" s="1"/>
  <c r="D95" i="1"/>
  <c r="D94" i="1" s="1"/>
  <c r="F93" i="1"/>
  <c r="E92" i="1"/>
  <c r="F92" i="1" s="1"/>
  <c r="D92" i="1"/>
  <c r="F91" i="1"/>
  <c r="E90" i="1"/>
  <c r="D90" i="1"/>
  <c r="D89" i="1" s="1"/>
  <c r="E86" i="1"/>
  <c r="D86" i="1"/>
  <c r="E84" i="1"/>
  <c r="D84" i="1"/>
  <c r="F82" i="1"/>
  <c r="F81" i="1"/>
  <c r="E81" i="1"/>
  <c r="D81" i="1"/>
  <c r="F80" i="1"/>
  <c r="F79" i="1"/>
  <c r="E79" i="1"/>
  <c r="D79" i="1"/>
  <c r="F78" i="1"/>
  <c r="F77" i="1"/>
  <c r="E77" i="1"/>
  <c r="D77" i="1"/>
  <c r="F76" i="1"/>
  <c r="F75" i="1"/>
  <c r="E75" i="1"/>
  <c r="D75" i="1"/>
  <c r="E74" i="1"/>
  <c r="F74" i="1" s="1"/>
  <c r="D74" i="1"/>
  <c r="F73" i="1"/>
  <c r="E72" i="1"/>
  <c r="D72" i="1"/>
  <c r="F70" i="1"/>
  <c r="E69" i="1"/>
  <c r="D69" i="1"/>
  <c r="F68" i="1"/>
  <c r="E67" i="1"/>
  <c r="D67" i="1"/>
  <c r="F65" i="1"/>
  <c r="E64" i="1"/>
  <c r="D64" i="1"/>
  <c r="F63" i="1"/>
  <c r="E62" i="1"/>
  <c r="E61" i="1" s="1"/>
  <c r="D62" i="1"/>
  <c r="F60" i="1"/>
  <c r="F59" i="1"/>
  <c r="E58" i="1"/>
  <c r="D58" i="1"/>
  <c r="F57" i="1"/>
  <c r="E56" i="1"/>
  <c r="D56" i="1"/>
  <c r="F54" i="1"/>
  <c r="F53" i="1"/>
  <c r="E53" i="1"/>
  <c r="D53" i="1"/>
  <c r="E51" i="1"/>
  <c r="D51" i="1"/>
  <c r="E48" i="1"/>
  <c r="D48" i="1"/>
  <c r="F45" i="1"/>
  <c r="E44" i="1"/>
  <c r="D44" i="1"/>
  <c r="F42" i="1"/>
  <c r="E41" i="1"/>
  <c r="F41" i="1" s="1"/>
  <c r="D41" i="1"/>
  <c r="D40" i="1" s="1"/>
  <c r="F38" i="1"/>
  <c r="E37" i="1"/>
  <c r="F37" i="1" s="1"/>
  <c r="D37" i="1"/>
  <c r="F36" i="1"/>
  <c r="E35" i="1"/>
  <c r="D35" i="1"/>
  <c r="F34" i="1"/>
  <c r="E33" i="1"/>
  <c r="D33" i="1"/>
  <c r="F32" i="1"/>
  <c r="E31" i="1"/>
  <c r="D31" i="1"/>
  <c r="F22" i="1"/>
  <c r="F21" i="1"/>
  <c r="F20" i="1"/>
  <c r="F19" i="1"/>
  <c r="F18" i="1"/>
  <c r="F15" i="1"/>
  <c r="F14" i="1"/>
  <c r="E13" i="1"/>
  <c r="F13" i="1" s="1"/>
  <c r="D13" i="1"/>
  <c r="D12" i="1" s="1"/>
  <c r="F258" i="1" l="1"/>
  <c r="D253" i="1"/>
  <c r="D207" i="1"/>
  <c r="F94" i="1"/>
  <c r="F95" i="1"/>
  <c r="D200" i="1"/>
  <c r="F210" i="1"/>
  <c r="D39" i="1"/>
  <c r="D130" i="1"/>
  <c r="D129" i="1" s="1"/>
  <c r="F136" i="1"/>
  <c r="E55" i="1"/>
  <c r="F44" i="1"/>
  <c r="D83" i="1"/>
  <c r="D71" i="1" s="1"/>
  <c r="F103" i="1"/>
  <c r="D102" i="1"/>
  <c r="F102" i="1" s="1"/>
  <c r="F122" i="1"/>
  <c r="F149" i="1"/>
  <c r="F177" i="1"/>
  <c r="F189" i="1"/>
  <c r="F214" i="1"/>
  <c r="F220" i="1"/>
  <c r="F228" i="1"/>
  <c r="F236" i="1"/>
  <c r="F260" i="1"/>
  <c r="E12" i="1"/>
  <c r="F12" i="1" s="1"/>
  <c r="F58" i="1"/>
  <c r="F64" i="1"/>
  <c r="E83" i="1"/>
  <c r="E71" i="1" s="1"/>
  <c r="F104" i="1"/>
  <c r="F147" i="1"/>
  <c r="F161" i="1"/>
  <c r="E191" i="1"/>
  <c r="D30" i="1"/>
  <c r="D29" i="1" s="1"/>
  <c r="F56" i="1"/>
  <c r="F62" i="1"/>
  <c r="F159" i="1"/>
  <c r="E238" i="1"/>
  <c r="F238" i="1" s="1"/>
  <c r="F256" i="1"/>
  <c r="F264" i="1"/>
  <c r="F90" i="1"/>
  <c r="E89" i="1"/>
  <c r="F89" i="1" s="1"/>
  <c r="F131" i="1"/>
  <c r="E130" i="1"/>
  <c r="F180" i="1"/>
  <c r="E179" i="1"/>
  <c r="F179" i="1" s="1"/>
  <c r="F200" i="1"/>
  <c r="F254" i="1"/>
  <c r="E253" i="1"/>
  <c r="F253" i="1" s="1"/>
  <c r="F35" i="1"/>
  <c r="F175" i="1"/>
  <c r="F249" i="1"/>
  <c r="F33" i="1"/>
  <c r="D66" i="1"/>
  <c r="F69" i="1"/>
  <c r="F72" i="1"/>
  <c r="D116" i="1"/>
  <c r="F173" i="1"/>
  <c r="D238" i="1"/>
  <c r="D199" i="1" s="1"/>
  <c r="D198" i="1" s="1"/>
  <c r="F247" i="1"/>
  <c r="E40" i="1"/>
  <c r="F208" i="1"/>
  <c r="E207" i="1"/>
  <c r="F207" i="1" s="1"/>
  <c r="F31" i="1"/>
  <c r="E30" i="1"/>
  <c r="F67" i="1"/>
  <c r="F117" i="1"/>
  <c r="F154" i="1"/>
  <c r="F170" i="1"/>
  <c r="F245" i="1"/>
  <c r="D61" i="1"/>
  <c r="F61" i="1" s="1"/>
  <c r="E66" i="1"/>
  <c r="F66" i="1" s="1"/>
  <c r="E116" i="1"/>
  <c r="D126" i="1"/>
  <c r="F126" i="1" s="1"/>
  <c r="E188" i="1"/>
  <c r="F188" i="1" s="1"/>
  <c r="E199" i="1" l="1"/>
  <c r="F199" i="1" s="1"/>
  <c r="F71" i="1"/>
  <c r="F30" i="1"/>
  <c r="E29" i="1"/>
  <c r="F40" i="1"/>
  <c r="E39" i="1"/>
  <c r="F39" i="1" s="1"/>
  <c r="F130" i="1"/>
  <c r="E129" i="1"/>
  <c r="F129" i="1" s="1"/>
  <c r="D55" i="1"/>
  <c r="D113" i="1"/>
  <c r="E198" i="1"/>
  <c r="F198" i="1" s="1"/>
  <c r="F116" i="1"/>
  <c r="E113" i="1"/>
  <c r="F113" i="1" l="1"/>
  <c r="F55" i="1"/>
  <c r="D11" i="1"/>
  <c r="D10" i="1" s="1"/>
  <c r="F29" i="1"/>
  <c r="E11" i="1"/>
  <c r="F11" i="1" l="1"/>
  <c r="E10" i="1"/>
  <c r="F10" i="1" s="1"/>
</calcChain>
</file>

<file path=xl/sharedStrings.xml><?xml version="1.0" encoding="utf-8"?>
<sst xmlns="http://schemas.openxmlformats.org/spreadsheetml/2006/main" count="554" uniqueCount="548">
  <si>
    <t>Доходы бюджета городского округа Мегион Ханты-Мансийского автономного округа - Югры по кодам классификации доходов бюджетов                                                               за девять месяцев 2025 года</t>
  </si>
  <si>
    <t xml:space="preserve">             тыс. руб.</t>
  </si>
  <si>
    <t xml:space="preserve">Наименование кода поступлений в бюджет, группы, подгруппы, статьи, подстатьи, элемента, группы подвида, аналитической группы подвида доходов </t>
  </si>
  <si>
    <t>Код дохода по БК</t>
  </si>
  <si>
    <t>Уточненный план на 2025 год, утвержден решением Думы города Мегиона от 25.04.2025 № 451</t>
  </si>
  <si>
    <t>Исполнено на 01.10.2025 года</t>
  </si>
  <si>
    <t>% исполнения к плану на 2025 год</t>
  </si>
  <si>
    <t>Доходы бюджета - Всего</t>
  </si>
  <si>
    <t>000  8  50  00000  00  0000  000</t>
  </si>
  <si>
    <t>НАЛОГОВЫЕ И НЕНАЛОГОВЫЕ ДОХОДЫ</t>
  </si>
  <si>
    <t>000  1  00  00000  00  0000  000</t>
  </si>
  <si>
    <t>НАЛОГИ НА ПРИБЫЛЬ, ДОХОДЫ</t>
  </si>
  <si>
    <t>000  1  01  00000  00  0000  000</t>
  </si>
  <si>
    <t>Налог на доходы физических лиц</t>
  </si>
  <si>
    <t>000  1  01  02000  01  0000  110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</si>
  <si>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</si>
  <si>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000  1  01  02010  01  0000  110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</si>
  <si>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</si>
  <si>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000  1  01  02020  01  0000  110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</si>
  <si>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</si>
  <si>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000  1  01  02021  01  0000  110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</si>
  <si>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</si>
  <si>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000  1  01  02022  01  0000  110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</si>
  <si>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</si>
  <si>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000  1  01  02030  01  0000  110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</si>
  <si>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</si>
  <si>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000  1  01  02040  01  0000  110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</si>
  <si>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</si>
  <si>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000  1  01  02080  01  0000  110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</si>
  <si>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</si>
  <si>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000  1  01  02130  01  0000  110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</si>
  <si>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</si>
  <si>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000  1  01  02140  01  0000  110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</si>
  <si>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</si>
  <si>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000 1  01  02150  01  0000  110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</si>
  <si>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</si>
  <si>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000 1  01  02160  01  0000  110</t>
  </si>
  <si>
    <t xml:space="preserve"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
</t>
  </si>
  <si>
    <t>000 1  01  02170  01  0000  110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</si>
  <si>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</si>
  <si>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000 1  01  02180  01  0000  110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</si>
  <si>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</si>
  <si>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000 1  01  02210  01  0000  110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</si>
  <si>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</si>
  <si>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000 1  01  02230  01  0000  110</t>
  </si>
  <si>
    <t>НАЛОГИ НА ТОВАРЫ (РАБОТЫ, УСЛУГИ), РЕАЛИЗУЕМЫЕ НА ТЕРРИТОРИИ РОССИЙСКОЙ ФЕДЕРАЦИИ</t>
  </si>
  <si>
    <t>000  1  03  00000  00  0000  000</t>
  </si>
  <si>
    <t>Акцизы по подакцизным товарам (продукции), производимым на территории Российской Федерации</t>
  </si>
  <si>
    <t>000  1  03  02000  01  0000  110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</si>
  <si>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</si>
  <si>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000  1  03  02230  01  0000  110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</si>
  <si>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</si>
  <si>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000  1  03  02231  01  0000  110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</si>
  <si>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</si>
  <si>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000  1  03  02240  01  0000  110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</si>
  <si>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</si>
  <si>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000  1  03  02241  01  0000  110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</si>
  <si>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</si>
  <si>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000  1  03  02250  01  0000  110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</si>
  <si>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</si>
  <si>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000  1  03  02251  01  0000  110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</si>
  <si>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</si>
  <si>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000  1  03  02260  01  0000  110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</si>
  <si>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</si>
  <si>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000  1  03  02261  01  0000  110</t>
  </si>
  <si>
    <t>НАЛОГИ НА СОВОКУПНЫЙ ДОХОД</t>
  </si>
  <si>
    <t>000  1  05  00000  00  0000  000</t>
  </si>
  <si>
    <t>Налог, взимаемый в связи с применением упрощенной системы налогообложения</t>
  </si>
  <si>
    <t>000  1  05  01000  00  0000  110</t>
  </si>
  <si>
    <t>Налог, взимаемый с налогоплательщиков, выбравших в качестве объекта налогообложения  доходы</t>
  </si>
  <si>
    <t>000  1  05  01010  01  0000  110</t>
  </si>
  <si>
    <t>000  1  05  01011  01  0000  110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</si>
  <si>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</si>
  <si>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000  1  05  01012  01  0000  110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</si>
  <si>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</si>
  <si>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000  1  05  01020  01  0000  110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</si>
  <si>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</si>
  <si>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000  1  05  01021  01  0000  110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</si>
  <si>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</si>
  <si>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000  1  05  01022  01  0000  110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</si>
  <si>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</si>
  <si>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000  1  05  01050  01  0000  110</t>
  </si>
  <si>
    <t>Единый налог на вмененный доход для отдельных видов деятельности</t>
  </si>
  <si>
    <t>000  1  05  02000  02  0000  110</t>
  </si>
  <si>
    <t>000  1  05  02010  02  0000  110</t>
  </si>
  <si>
    <t>Единый налог на вмененный доход для отдельных видов деятельности (за налоговые периоды, истекшие до 1 января 2011 года)</t>
  </si>
  <si>
    <t>000  1  05  02020  02  0000  110</t>
  </si>
  <si>
    <t>Единый сельскохозяйственный налог</t>
  </si>
  <si>
    <t>000  1  05  03000  01  0000  110</t>
  </si>
  <si>
    <t>000  1  05  03010  01  0000  110</t>
  </si>
  <si>
    <t>Налог, взимаемый в связи с применением патентной системы налогообложения</t>
  </si>
  <si>
    <t>000  1  05  04000  02  0000  110</t>
  </si>
  <si>
    <t>Налог, взимаемый в связи с применением патентной системы налогообложения, зачисляемый в бюджеты городских округов</t>
  </si>
  <si>
    <t>000  1  05  04010  02  0000  110</t>
  </si>
  <si>
    <t>НАЛОГИ НА ИМУЩЕСТВО</t>
  </si>
  <si>
    <t>000  1  06  00000  00  0000  000</t>
  </si>
  <si>
    <t>Налог на имущество физических лиц</t>
  </si>
  <si>
    <t>000  1  06  01000  00  0000  110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</si>
  <si>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</si>
  <si>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000  1  06  01020  04  0000  110</t>
  </si>
  <si>
    <t>Транспортный налог</t>
  </si>
  <si>
    <t>000  1  06  04000  02  0000  110</t>
  </si>
  <si>
    <t>Транспортный налог с организаций</t>
  </si>
  <si>
    <t>000  1  06  04011  02  0000  110</t>
  </si>
  <si>
    <t>Транспортный налог с физических лиц</t>
  </si>
  <si>
    <t>000  1  06  04012  02  0000  110</t>
  </si>
  <si>
    <t>Земельный налог</t>
  </si>
  <si>
    <t>000  1  06  06000  00  0000  110</t>
  </si>
  <si>
    <t>Земельный налог с организаций</t>
  </si>
  <si>
    <t>000  1  06  06030  00  0000  110</t>
  </si>
  <si>
    <t>Земельный налог с организаций, обладающих земельным участком, расположенным в границах городских округов</t>
  </si>
  <si>
    <t>000  1  06  06032  04  0000  110</t>
  </si>
  <si>
    <t xml:space="preserve">Земельный налог с физических лиц </t>
  </si>
  <si>
    <t>000  1  06  06040  00  0000  110</t>
  </si>
  <si>
    <t>Земельный налог с физических лиц, обладающих земельным участком, расположенным в границах городских округов</t>
  </si>
  <si>
    <t>000  1  06  06042  04  0000  110</t>
  </si>
  <si>
    <t>ГОСУДАРСТВЕННАЯ ПОШЛИНА</t>
  </si>
  <si>
    <t>000  1  08  00000  00  0000  000</t>
  </si>
  <si>
    <t>Государственная пошлина по делам, рассматриваемым в судах общей юрисдикции, мировыми судьями</t>
  </si>
  <si>
    <t>000  1  08  03000  01  0000  110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</si>
  <si>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</si>
  <si>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000  1  08  03010  01  0000  110</t>
  </si>
  <si>
    <t>Государственная пошлина за государственную регистрацию, а также за совершение прочих юридически значимых действий</t>
  </si>
  <si>
    <t>000  1  08  07000  01  0000  110</t>
  </si>
  <si>
    <t>Государственная пошлина за выдачу разрешения на установку рекламной конструкции</t>
  </si>
  <si>
    <t>000  1  08  07150  01  0000  110</t>
  </si>
  <si>
    <t>ДОХОДЫ ОТ ИСПОЛЬЗОВАНИЯ ИМУЩЕСТВА, НАХОДЯЩЕГОСЯ В ГОСУДАРСТВЕННОЙ И МУНИЦИПАЛЬНОЙ СОБСТВЕННОСТИ</t>
  </si>
  <si>
    <t>000  1  11  00000  00  0000  000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</si>
  <si>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</si>
  <si>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000  1  11  01000  00  0000  120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</si>
  <si>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</si>
  <si>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000  1  11  01040  04  0000  120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</si>
  <si>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</si>
  <si>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000  1  11  05000  00  0000  120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</si>
  <si>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</si>
  <si>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000  1  11  05010  00  0000  120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</si>
  <si>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</si>
  <si>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000  1  11  05012  04  0000  120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</si>
  <si>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</si>
  <si>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000  1  11  05020  00  0000  120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</si>
  <si>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</si>
  <si>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000  1  11  05024  04  0000  120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</si>
  <si>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</si>
  <si>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000  1  11  05030  00  0000  120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</si>
  <si>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</si>
  <si>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000  1  11  05034  04  0000  120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</si>
  <si>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</si>
  <si>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000  1  11  05070  00  0000  120</t>
  </si>
  <si>
    <t>Доходы от сдачи в аренду имущества, составляющего казну городских округов (за исключением земельных участков)</t>
  </si>
  <si>
    <t>000  1  11  05074  04  0000  120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</si>
  <si>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</si>
  <si>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000  1  11  05300  00  0000  120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</si>
  <si>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</si>
  <si>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000  1  11  05310  00  0000  120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</si>
  <si>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</si>
  <si>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000  1  11  05312  04  0000  120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</si>
  <si>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</si>
  <si>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000  1  11  05320  00  0000  120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</si>
  <si>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</si>
  <si>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000  1  11  05324  00  0000  120</t>
  </si>
  <si>
    <t>Платежи от государственных и муниципальных унитарных предприятий</t>
  </si>
  <si>
    <t>000  1  11  07000  00  0000  120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</si>
  <si>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</si>
  <si>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000  1  11  09000  00  0000  120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</si>
  <si>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</si>
  <si>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000  1  11  09040  00  0000  120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</si>
  <si>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 бюджетных и автономных учреждений, а также имущества муниципальных унитарных предприятий, в том числе казенных)</t>
  </si>
  <si>
    <t>000  1  11  09044  04  0000  120</t>
  </si>
  <si>
    <r>
  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</t>
    </r>
    <r>
      <rPr>
        <sz val="12"/>
        <color indexed="64"/>
        <rFont val="Times New Roman"/>
        <family val="1"/>
        <charset val="204"/>
      </rPr>
      <t xml:space="preserve">на </t>
    </r>
    <r>
      <rPr>
        <sz val="12"/>
        <color indexed="64"/>
        <rFont val="Times New Roman"/>
        <family val="1"/>
        <charset val="204"/>
      </rPr>
      <t xml:space="preserve">землях или </t>
    </r>
    <r>
      <rPr>
        <sz val="12"/>
        <color indexed="64"/>
        <rFont val="Times New Roman"/>
        <family val="1"/>
        <charset val="204"/>
      </rPr>
      <t>земельных участках, государственная собственность на которые не разграничена</t>
    </r>
  </si>
  <si>
    <t>000  1  11  09080  00  0000  120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</si>
  <si>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</si>
  <si>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000  1  11  09080  04  0000  120</t>
  </si>
  <si>
    <t>ПЛАТЕЖИ ПРИ ПОЛЬЗОВАНИИ ПРИРОДНЫМИ РЕСУРСАМИ</t>
  </si>
  <si>
    <t>000  1  12  00000  00  0000  000</t>
  </si>
  <si>
    <t>Плата за негативное воздействие на окружающую среду</t>
  </si>
  <si>
    <t>000  1  12  01000  01  0000  120</t>
  </si>
  <si>
    <t>Плата за выбросы загрязняющих веществ в атмосферный воздух стационарными объектами</t>
  </si>
  <si>
    <t>000  1  12  01010  01  0000  120</t>
  </si>
  <si>
    <t>Плата за сбросы загрязняющих веществ в водные объекты</t>
  </si>
  <si>
    <t>000  1  12  01030  01  0000  120</t>
  </si>
  <si>
    <t>Плата за размещение отходов производства и потребления</t>
  </si>
  <si>
    <t>000  1  12  01040  01  0000  120</t>
  </si>
  <si>
    <t>Плата за размещение отходов производства</t>
  </si>
  <si>
    <t>000  1  12  01041  01  0000  120</t>
  </si>
  <si>
    <t>Плата за размещение твердых коммунальных отходов</t>
  </si>
  <si>
    <t>000  1  12  01042  01  0000  120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</si>
  <si>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</si>
  <si>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000  1  12  01070  01  0000  120</t>
  </si>
  <si>
    <t>ДОХОДЫ ОТ ОКАЗАНИЯ ПЛАТНЫХ УСЛУГ И КОМПЕНСАЦИИ ЗАТРАТ ГОСУДАРСТВА</t>
  </si>
  <si>
    <t>000  1  13  00000  00  0000  000</t>
  </si>
  <si>
    <t>Доходы от оказания платных услуг (работ)</t>
  </si>
  <si>
    <t>000  1  13  01000  00  0000  130</t>
  </si>
  <si>
    <t>Доходы от оказания информационных услуг</t>
  </si>
  <si>
    <t>000  1  13  01070  00  0000  130</t>
  </si>
  <si>
    <t>Доходы от оказания информационных услуг органами местного самоуправления городских округов, казенными учреждениями городских округов</t>
  </si>
  <si>
    <t>000  1  13  01074  04  0000  130</t>
  </si>
  <si>
    <t>Прочие доходы от оказания платных услуг (работ)</t>
  </si>
  <si>
    <t>000  1  13  01990  00  0000  130</t>
  </si>
  <si>
    <t>Прочие доходы от оказания платных услуг (работ) получателями средств бюджетов городских округов</t>
  </si>
  <si>
    <t>000  1  13  01994  04  0000  130</t>
  </si>
  <si>
    <t>Доходы от компенсации затрат государства</t>
  </si>
  <si>
    <t>000  1  13  02000  00  0000  130</t>
  </si>
  <si>
    <t>Доходы, поступающие в порядке возмещения расходов, понесенных в связи с эксплуатацией имущества</t>
  </si>
  <si>
    <t>000  1  13  02060  00  0000  130</t>
  </si>
  <si>
    <t>Доходы, поступающие в порядке возмещения расходов, понесенных в связи с эксплуатацией имущества городских округов</t>
  </si>
  <si>
    <t>000  1  13  02064  04  0000  130</t>
  </si>
  <si>
    <t xml:space="preserve">Прочие доходы от компенсации затрат государства </t>
  </si>
  <si>
    <t>000  1  13  02990  00  0000  130</t>
  </si>
  <si>
    <t xml:space="preserve">Прочие доходы от компенсации затрат  бюджетов городских округов </t>
  </si>
  <si>
    <t>000  1  13  02994  04  0000  130</t>
  </si>
  <si>
    <t>ДОХОДЫ ОТ ПРОДАЖИ МАТЕРИАЛЬНЫХ И НЕМАТЕРИАЛЬНЫХ АКТИВОВ</t>
  </si>
  <si>
    <t>000  1  14  00000  00  0000  000</t>
  </si>
  <si>
    <t>Доходы от продажи квартир</t>
  </si>
  <si>
    <t>000  1  14  01000  00  0000  410</t>
  </si>
  <si>
    <t>Доходы от продажи квартир, находящихся в собственности городских округов</t>
  </si>
  <si>
    <t>000  1  14  01040  04  0000  410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</si>
  <si>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</si>
  <si>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000  1  14  02000  00  0000  000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</si>
  <si>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</si>
  <si>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000  1  14  02040  04  0000  410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</si>
  <si>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</si>
  <si>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000  1  14  02043  04  0000  410</t>
  </si>
  <si>
    <t>Доходы от реализации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</si>
  <si>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000  1  14  02040  04  0000  440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</si>
  <si>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</si>
  <si>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000  1  14  02043  04  0000  440</t>
  </si>
  <si>
    <t xml:space="preserve"> Доходы    от    продажи    земельных    участков, находящихся в государственной и муниципальной собственности</t>
  </si>
  <si>
    <t>000  1  14  06000  00  0000  430</t>
  </si>
  <si>
    <t xml:space="preserve"> Доходы     от    продажи    земельных    участков, государственная  собственность  на   которые не  разграничена</t>
  </si>
  <si>
    <t>000  1  14  06010  00  0000  430</t>
  </si>
  <si>
    <t xml:space="preserve"> Доходы    от    продажи    земельных    участков, государственная  собственность  на   которые   не  разграничена и  которые  расположены  в границах городских округов</t>
  </si>
  <si>
    <t>000  1  14  06012  04  0000  430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</si>
  <si>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</si>
  <si>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000  1  14  06020  00  0000  430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</si>
  <si>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</si>
  <si>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000  1  14  06024  04  0000  430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</si>
  <si>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</si>
  <si>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000  1  14  06300  00  0000  430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</si>
  <si>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</si>
  <si>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000  1  14  06310  00  0000  430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</si>
  <si>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</si>
  <si>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000  1  14  06312  04  0000  430</t>
  </si>
  <si>
    <t>ШТРАФЫ, САНКЦИИ, ВОЗМЕЩЕНИЕ УЩЕРБА</t>
  </si>
  <si>
    <t>000  1  16  00000  00  0000  000</t>
  </si>
  <si>
    <t>Административные штрафы, установленные Кодексом Российской Федерации об административных правонарушениях</t>
  </si>
  <si>
    <t>000  1  16  01000  01  0000  140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</si>
  <si>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</si>
  <si>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000  1  16  01050  01  0000  140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</si>
  <si>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</si>
  <si>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000  1  16  01053  01  0000  140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</si>
  <si>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</si>
  <si>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000  1  16  01060  01  0000  140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</si>
  <si>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</si>
  <si>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000  1  16  01062  01  0000  140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</si>
  <si>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</si>
  <si>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000  1  16  01063  01  0000  140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</si>
  <si>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</si>
  <si>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000  1  16  01070  01  0000  140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</si>
  <si>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</si>
  <si>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000  1  16  01072  01  0000  140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</si>
  <si>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</t>
  </si>
  <si>
    <t>000  1  16  01073  01  0000  140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</si>
  <si>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</si>
  <si>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000  1  16  01074  01  0000  140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</si>
  <si>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</si>
  <si>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000  1  16  01080  01  0000  140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</si>
  <si>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</si>
  <si>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000  1  16  01082  01  0000  140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</si>
  <si>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</si>
  <si>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000  1  16  01083  01  0000  140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</si>
  <si>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животнвми, выявленные должностными лицами органов муниципального контроля</t>
  </si>
  <si>
    <t>000  1  16  01084  01  0000  140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</si>
  <si>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</si>
  <si>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000  1  16  01090  01  0000  140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</si>
  <si>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</si>
  <si>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000  1  16  01092  01  0000  140</t>
  </si>
  <si>
    <t xml:space="preserve"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 </t>
  </si>
  <si>
    <t>000  1  16  01093  01  0000  140</t>
  </si>
  <si>
    <t xml:space="preserve"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
</t>
  </si>
  <si>
    <t>000  1  16  01100  01  0000  140</t>
  </si>
  <si>
    <t xml:space="preserve"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
</t>
  </si>
  <si>
    <t>000  1  16  01103  01  0000  140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</si>
  <si>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</si>
  <si>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000  1  16  01130  01  0000  140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</si>
  <si>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</si>
  <si>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000  1  16  01133  01  0000  140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</si>
  <si>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</si>
  <si>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000  1  16  01140  01  0000  140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</si>
  <si>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должностными лицами органов исполнительной власти субъектов  Российской Федерации, учреждениями субъектов Российской Федерации</t>
  </si>
  <si>
    <t>000  1  16  01142  01  0000  140</t>
  </si>
  <si>
    <t xml:space="preserve"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</t>
  </si>
  <si>
    <t>000  1  16  01143  01  0000  140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</si>
  <si>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</si>
  <si>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000  1  16  01150  01  0000  140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</si>
  <si>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</si>
  <si>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000  1  16  01153  01  0000  140</t>
  </si>
  <si>
    <t xml:space="preserve"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
</t>
  </si>
  <si>
    <t>1  1  16  01154  01  0000  140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</si>
  <si>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</si>
  <si>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000  1  16  01160  00  0000  140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</si>
  <si>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</si>
  <si>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1  1  16  01163  01  0000  140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</si>
  <si>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</si>
  <si>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000  1  16  01170  01  0000  140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</si>
  <si>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</si>
  <si>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000  1  16  01173  01  0000  140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</si>
  <si>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</si>
  <si>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000  1  16  01180  01  0000  140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</si>
  <si>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</si>
  <si>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000  1  16  01183  01  0000  140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</si>
  <si>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</si>
  <si>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000  1  16  01190  01  0000  140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</si>
  <si>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</si>
  <si>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000  1  16  01192  01  0000  140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</si>
  <si>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</si>
  <si>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000  1  16  01193  01  0000  140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</si>
  <si>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</si>
  <si>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000  1  16  01200  01  0000  140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</si>
  <si>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</si>
  <si>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000  1  16  01203  01  0000  140</t>
  </si>
  <si>
    <t>Административные штрафы, установленные главой 21 Кодекса Российской Федерации об административных правонарушениях, за административные правонарушения в области воинского учета</t>
  </si>
  <si>
    <t>000  1  16  01210  01  0000  140</t>
  </si>
  <si>
    <t>Административные штрафы, установленные главой 21 Кодекса Российской Федерации об административных правонарушениях, за административные правонарушения в области воинского учета, налагаемые мировыми судьями, комиссиями по делам несовершеннолетних и защите их прав</t>
  </si>
  <si>
    <t>000  1  16  01230  01  0000  140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</si>
  <si>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</si>
  <si>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000  1  16  01330  00  0000  140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</si>
  <si>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</si>
  <si>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000  1  16  01332  01  0000  140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</si>
  <si>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</si>
  <si>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000  1  16  01333  01  0000  140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</si>
  <si>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</si>
  <si>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000  1  16  02000  02  0000  140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</si>
  <si>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</si>
  <si>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>000  1  16  02010  02  0000  140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</si>
  <si>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</si>
  <si>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000  1  16  07000  00  0000  140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</si>
  <si>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</si>
  <si>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000  1  16  07010  04  0000  140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</si>
  <si>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</si>
  <si>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000  1  16  07090  00  0000  140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</si>
  <si>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</si>
  <si>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000  1  16  07090  04  0000  140</t>
  </si>
  <si>
    <t>Платежи в целях возмещения причиненного ущерба (убытков)</t>
  </si>
  <si>
    <t>000  1  16  10000  00  0000  140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</si>
  <si>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</si>
  <si>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000  1  16  10030  04  0000  140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</si>
  <si>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</si>
  <si>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000  1  16  10031  04  0000  140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</si>
  <si>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</si>
  <si>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000  1  16  10032  04  0000  140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</si>
  <si>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</si>
  <si>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000  1  16  10100  00  0000  140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</si>
  <si>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</si>
  <si>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000  1  16  10100  04  0000  140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</si>
  <si>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</si>
  <si>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000  1  16  10120  00  0000  140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</si>
  <si>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</si>
  <si>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000  1  16  10123  01  0000  140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</si>
  <si>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</si>
  <si>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000  1  16  10129  01  0000  140</t>
  </si>
  <si>
    <t>Платежи, уплачиваемые в целях возмещения вреда</t>
  </si>
  <si>
    <t>000  1  16  11000  01  0000  140</t>
  </si>
  <si>
    <t>Платежи, уплачиваемые в целях возмещения вреда, причиняемого автомобильным дорогам</t>
  </si>
  <si>
    <t>000  1  16  11060  01  0000  140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</si>
  <si>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</si>
  <si>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000  1  16  11064  01  0000  140</t>
  </si>
  <si>
    <t>ПРОЧИЕ НЕНАЛОГОВЫЕ ДОХОДЫ</t>
  </si>
  <si>
    <t>000  1  17  00000  00  0000  000</t>
  </si>
  <si>
    <t>Невыясненные поступления</t>
  </si>
  <si>
    <t>000  1  17  01000  00  0000  180</t>
  </si>
  <si>
    <t>Невыясненные поступления, зачисляемые в бюджеты городских округов</t>
  </si>
  <si>
    <t>000  1  17  01040  04  0000  180</t>
  </si>
  <si>
    <t>Инициативные платежи</t>
  </si>
  <si>
    <t>Прочие неналоговые доходы</t>
  </si>
  <si>
    <t>000  1  17  05000  00  0000  180</t>
  </si>
  <si>
    <t>Прочие неналоговые доходы бюджетов городских округов</t>
  </si>
  <si>
    <t>000  1  17  05040  04  0000  180</t>
  </si>
  <si>
    <t xml:space="preserve">Инициативные платежи
</t>
  </si>
  <si>
    <t>000  1  17  15000  00  0000  150</t>
  </si>
  <si>
    <t xml:space="preserve">Инициативные платежи, зачисляемые в бюджеты городских округов
</t>
  </si>
  <si>
    <t>000  1  17  15020  04  0000  150</t>
  </si>
  <si>
    <t>БЕЗВОЗМЕЗДНЫЕ ПОСТУПЛЕНИЯ</t>
  </si>
  <si>
    <t>000  2  00  00000  00  0000  000</t>
  </si>
  <si>
    <t>БЕЗВОЗМЕЗДНЫЕ ПОСТУПЛЕНИЯ ОТ ДРУГИХ БЮДЖЕТОВ БЮДЖЕТНОЙ СИСТЕМЫ РОССИЙСКОЙ ФЕДЕРАЦИИ</t>
  </si>
  <si>
    <t>000  2  02  00000  00  0000  000</t>
  </si>
  <si>
    <t xml:space="preserve">Дотации бюджетам бюджетной системы Российской Федерации
</t>
  </si>
  <si>
    <t>000  2  02  10000  00  0000  150</t>
  </si>
  <si>
    <t xml:space="preserve">Дотации на выравнивание бюджетной обеспеченности </t>
  </si>
  <si>
    <t>000  2  02  15001  00  0000  150</t>
  </si>
  <si>
    <t>Дотации бюджетам городских округов на выравнивание бюджетной обеспеченности из бюджета субъекта Российской Федерации</t>
  </si>
  <si>
    <t>000  2  02  15001  04  0000  150</t>
  </si>
  <si>
    <t>Дотации бюджетам на поддержку мер по обеспечению сбалансированности бюджетов</t>
  </si>
  <si>
    <t>000  2  02  15002  00  0000  150</t>
  </si>
  <si>
    <t>Дотации бюджетам городских округов на поддержку мер по обеспечению сбалансированности бюджетов</t>
  </si>
  <si>
    <t>000  2  02  15002  04  0000  150</t>
  </si>
  <si>
    <t>Прочие дотации</t>
  </si>
  <si>
    <t>000  2  02  19999  00  0000  150</t>
  </si>
  <si>
    <t>Прочие дотации бюджетам городских округов</t>
  </si>
  <si>
    <t>000  2  02  19999  04  0000  150</t>
  </si>
  <si>
    <t>Субсидии бюджетам бюджетной системы Российской Федерации (межбюджетные субсидии)</t>
  </si>
  <si>
    <t>000  2  02  20000  00  0000  150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</si>
  <si>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</si>
  <si>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000  2  02  20041  00  0000  150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</si>
  <si>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</si>
  <si>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000  2  02  20041  04  0000  150</t>
  </si>
  <si>
    <t>Субсидии бюджетам на софинансирование капитальных вложений в объекты муниципальной собственности</t>
  </si>
  <si>
    <t>000  2  02  20077 00  0000  150</t>
  </si>
  <si>
    <t>Субсидии бюджетам городских округов на софинансирование капитальных вложений в объекты муниципальной собственности</t>
  </si>
  <si>
    <t>000  2  02  20077  04  0000  150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</si>
  <si>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</si>
  <si>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000  2  02  20300  00  0000  150</t>
  </si>
  <si>
    <t>Субсидии бюджетам городских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</si>
  <si>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000  2  02  20300  04  0000  150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</si>
  <si>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</si>
  <si>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000  2  02  20302  00  0000  150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</si>
  <si>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</si>
  <si>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000  2  02  20302  04  0000  150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</si>
  <si>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 бюджетов</t>
  </si>
  <si>
    <t>000  2  02  20303  00  0000  150</t>
  </si>
  <si>
    <t>Субсидии бюджетам городских округов на обеспечение мероприятий по модернизации систем коммунальной инфраструктуры за счет средств бюджетов</t>
  </si>
  <si>
    <t>000  2  02  20303  04  0000  150</t>
  </si>
  <si>
    <t>Субсидии бюджетам на реализацию мероприятий по модернизации коммунальной инфраструктуры</t>
  </si>
  <si>
    <t>000  2  02  25154 00  0000  150</t>
  </si>
  <si>
    <t>Субсидии бюджетам городских округов на реализацию мероприятий по модернизации коммунальной инфраструктуры</t>
  </si>
  <si>
    <t>000  2  02  25154  04  0000  150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</si>
  <si>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</si>
  <si>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000   2  02  25179  00  0000  150</t>
  </si>
  <si>
    <t>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</si>
  <si>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000  2  02  25179  04  0000  150</t>
  </si>
  <si>
    <t xml:space="preserve"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</si>
  <si>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>000  2  02  25304  00  0000  150</t>
  </si>
  <si>
    <t xml:space="preserve"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</si>
  <si>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>000  2  02  25304  04  0000  150</t>
  </si>
  <si>
    <t>Субсидии бюджетам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</si>
  <si>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000  2  02  25466  00  0000  150</t>
  </si>
  <si>
    <t>Субсидии бюджетам городских округов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</si>
  <si>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000  2  02  25466  04  0000  150</t>
  </si>
  <si>
    <t>Субсидии бюджетам на реализацию мероприятий по обеспечению жильем молодых семей</t>
  </si>
  <si>
    <t>000  2  02  25497  00  0000  150</t>
  </si>
  <si>
    <t>Субсидии бюджетам городских округов на реализацию мероприятий по обеспечению жильем молодых семей</t>
  </si>
  <si>
    <t>000  2  02  25497  04  0000  150</t>
  </si>
  <si>
    <t>Субсидии бюджетам на поддержку отрасли культуры</t>
  </si>
  <si>
    <t>000  2  02  25519  00  0000  150</t>
  </si>
  <si>
    <t>Субсидии бюджетам городских округов на поддержку отрасли культуры</t>
  </si>
  <si>
    <t>000  2  02  25519  04  0000  150</t>
  </si>
  <si>
    <t>Субсидии бюджетам на реализацию программ формирования современной городской среды</t>
  </si>
  <si>
    <t>000  2  02  25555  00  0000  150</t>
  </si>
  <si>
    <t>Субсидии бюджетам городских округов на реализацию программ формирования современной городской среды</t>
  </si>
  <si>
    <t>000  2  02  25555  04  0000  150</t>
  </si>
  <si>
    <t>Субсидии бюджетам на техническое оснащение региональных и муниципальных музеев</t>
  </si>
  <si>
    <t>000  2  02  25590  00  0000  150</t>
  </si>
  <si>
    <t>Субсидии бюджетам городских округов на техническое оснащение региональных и муниципальных музеев</t>
  </si>
  <si>
    <t>000  2  02  25590  04  0000  150</t>
  </si>
  <si>
    <t>Субсидии бюджетам на реализацию мероприятий по модернизации школьных систем образования</t>
  </si>
  <si>
    <t>000  2  02  25750  00  0000  150</t>
  </si>
  <si>
    <t>Субсидии бюджетам городских округов на реализацию мероприятий по модернизации школьных систем образования</t>
  </si>
  <si>
    <t>000  2  02  25750  04  0000  150</t>
  </si>
  <si>
    <t>Прочие субсидии</t>
  </si>
  <si>
    <t>000  2  02  29999  00  0000  150</t>
  </si>
  <si>
    <t>Прочие субсидии бюджетам городских округов</t>
  </si>
  <si>
    <t>000  2  02  29999  04  0000  150</t>
  </si>
  <si>
    <t>Субвенции бюджетам бюджетной системы Российской Федерации</t>
  </si>
  <si>
    <t>000  2  02  30000  00  0000  150</t>
  </si>
  <si>
    <t xml:space="preserve">Субвенции местным бюджетам на выполнение передаваемых полномочий субъектов Российской Федерации </t>
  </si>
  <si>
    <t>000  2  02  30024  00  0000  150</t>
  </si>
  <si>
    <t>Субвенции бюджетам городских округов на выполнение передаваемых полномочий субъектов Российской Федерации</t>
  </si>
  <si>
    <t>000  2  02  30024  04  0000  150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</si>
  <si>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</si>
  <si>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000  2  02  30029  00  0000  150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</si>
  <si>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</si>
  <si>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000  2  02  30029  04  0000  150</t>
  </si>
  <si>
    <t xml:space="preserve"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
</t>
  </si>
  <si>
    <t>000  2  02  35082  00  0000  150</t>
  </si>
  <si>
    <t xml:space="preserve"> Субвенции бюджетам городских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
</t>
  </si>
  <si>
    <t>000  2  02  35082  04  0000  150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</si>
  <si>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</si>
  <si>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000  2  02  35120  00  0000  150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</si>
  <si>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</si>
  <si>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000  2  02  35120  04  0000  150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</si>
  <si>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</si>
  <si>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000  2  02  35135  00  0000  150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</si>
  <si>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</si>
  <si>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000  2  02  35135  04  0000  150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</si>
  <si>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</si>
  <si>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000  2  02  35176  00  0000  150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</si>
  <si>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</si>
  <si>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000  2  02  35176  04  0000  150</t>
  </si>
  <si>
    <t>Субвенции бюджетам на государственную регистрацию актов гражданского состояния</t>
  </si>
  <si>
    <t>000  2  02  35930  00  0000  150</t>
  </si>
  <si>
    <t>Субвенции бюджетам городских округов на государственную регистрацию актов гражданского состояния</t>
  </si>
  <si>
    <t>000  2  02  35930  04  0000  150</t>
  </si>
  <si>
    <t>Иные межбюджетные трансферты</t>
  </si>
  <si>
    <t>000  2  02  40000  00  0000  150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</si>
  <si>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</si>
  <si>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000  2  02  45050  00  0000  150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</si>
  <si>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</si>
  <si>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000  2  02  45050  04  0000  150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</si>
  <si>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</si>
  <si>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000  2  02  45303  00  0000  150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</si>
  <si>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</si>
  <si>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000  2  02  45303  04  0000  150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</si>
  <si>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</si>
  <si>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000  2  02  45424  00  0000  150</t>
  </si>
  <si>
    <t>Межбюджетные трансферты, передаваемые бюджетам 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</si>
  <si>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000  2  02  45424  04  0000  150</t>
  </si>
  <si>
    <t>Межбюджетные трансферты, передаваемые бюджетам на создание модельных муниципальных библиотек</t>
  </si>
  <si>
    <t>000  2  02  45454  00  0000  150</t>
  </si>
  <si>
    <t>Межбюджетные трансферты, передаваемые бюджетам городских округов на создание модельных муниципальных библиотек</t>
  </si>
  <si>
    <t>000  2  02  45454  04  0000  150</t>
  </si>
  <si>
    <t>Прочие межбюджетные трансферты, передаваемые бюджетам</t>
  </si>
  <si>
    <t>000  2  02  49999  00  0000  150</t>
  </si>
  <si>
    <t>Прочие межбюджетные трансферты, передаваемые бюджетам городских округов</t>
  </si>
  <si>
    <t>000  2  02  49999  04  0000  150</t>
  </si>
  <si>
    <t>БЕЗВОЗМЕЗДНЫЕ ПОСТУПЛЕНИЯ ОТ ГОСУДАРСТВЕННЫХ (МУНИЦИПАЛЬНЫХ) ОРГАНИЗАЦИЙ</t>
  </si>
  <si>
    <t>000  2  03  00000  00  0000  000</t>
  </si>
  <si>
    <t>Безвозмездные поступления от государственных (муниципальных) организаций в бюджеты городских округов</t>
  </si>
  <si>
    <t>000  2  03  04000  04  0000  150</t>
  </si>
  <si>
    <t>Прочие безвозмездные поступления от государственных (муниципальных) организаций в бюджеты городских округов</t>
  </si>
  <si>
    <t>000  2  03  04099  04  0000  150</t>
  </si>
  <si>
    <t>БЕЗВОЗМЕЗДНЫЕ ПОСТУПЛЕНИЯ ОТ НЕГОСУДАРСТВЕННЫХ ОРГАНИЗАЦИЙ</t>
  </si>
  <si>
    <t>000  2  04  00000  00  0000  000</t>
  </si>
  <si>
    <t>Безвозмездные поступления от негосударственных организаций в бюджеты городских округов</t>
  </si>
  <si>
    <t>000  2  04  04000  04  0000  150</t>
  </si>
  <si>
    <t>Прочие безвозмездные поступления от негосударственных организаций в бюджеты городских округов</t>
  </si>
  <si>
    <t>000  2  04  04099  04  0000  150</t>
  </si>
  <si>
    <t>ПРОЧИЕ БЕЗВОЗМЕЗДНЫЕ ПОСТУПЛЕНИЯ</t>
  </si>
  <si>
    <t>000  2  07  00000  00  0000  000</t>
  </si>
  <si>
    <t>Прочие безвозмездные поступления в бюджеты городских округов</t>
  </si>
  <si>
    <t>000  2  07  04000  04  0000  150</t>
  </si>
  <si>
    <t>000  2  07  04050  04  0000  150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</si>
  <si>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</si>
  <si>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000  2  18  00000  00  0000  000</t>
  </si>
  <si>
    <t>Доходы бюджетов бюджетной системы Российской Федерации от возврата организациями остатков субсидий прошлых лет</t>
  </si>
  <si>
    <t>000  2  18  00000  00  0000  180</t>
  </si>
  <si>
    <t>Доходы бюджетов городских округов от возврата организациями остатков субсидий прошлых лет</t>
  </si>
  <si>
    <t>000  2  18  04000  04  0000  180</t>
  </si>
  <si>
    <t>Доходы бюджетов городских округов от возврата автономными учреждениями остатков субсидий прошлых лет</t>
  </si>
  <si>
    <t>000  2  18  04020  04  0000  180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</si>
  <si>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</si>
  <si>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000  2  18  04000  04  0000  150</t>
  </si>
  <si>
    <t>Доходы бюджетов городских округов от возврата бюджетными учреждениями остатков субсидий прошлых лет</t>
  </si>
  <si>
    <t>000  2  18  04010  04  0000  150</t>
  </si>
  <si>
    <t>ВОЗВРАТ ОСТАТКОВ СУБСИДИЙ, СУБВЕНЦИЙ И ИНЫХ МЕЖБЮДЖЕТНЫХ ТРАНСФЕРТОВ, ИМЕЮЩИХ ЦЕЛЕВОЕ НАЗНАЧЕНИЕ, ПРОШЛЫХ ЛЕТ</t>
  </si>
  <si>
    <t>000  2  19  00000  00  0000  000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</si>
  <si>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</si>
  <si>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000  2  19  00000  04  0000  150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</si>
  <si>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</si>
  <si>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000  2  19  60010  04  0000  150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</si>
</sst>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р_._-;\-* #,##0_р_._-;_-* &quot;-&quot;_р_._-;_-@_-"/>
    <numFmt numFmtId="167" formatCode="#,##0.0"/>
    <numFmt numFmtId="168" formatCode="_-* #,##0.0_р_._-;\-* #,##0.0_р_._-;_-* &quot;-&quot;??_р_._-;_-@_-"/>
    <numFmt numFmtId="169" formatCode="#,##0.0;[Red]\-#,##0.0"/>
  </numFmts>
  <fonts count="8" x14ac:knownFonts="1">
    <font>
      <sz val="8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8"/>
      <color theme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4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166" fontId="1" fillId="0" borderId="0"/>
  </cellStyleXfs>
  <cellXfs count="45">
    <xf numFmtId="0" fontId="0" fillId="0" borderId="0" xfId="0"/>
    <xf numFmtId="0" fontId="4" fillId="2" borderId="0" xfId="0" applyFont="1" applyFill="1"/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49" fontId="4" fillId="2" borderId="1" xfId="0" applyNumberFormat="1" applyFont="1" applyFill="1" applyBorder="1"/>
    <xf numFmtId="167" fontId="4" fillId="2" borderId="1" xfId="0" applyNumberFormat="1" applyFont="1" applyFill="1" applyBorder="1" applyAlignment="1">
      <alignment horizontal="right"/>
    </xf>
    <xf numFmtId="167" fontId="5" fillId="2" borderId="1" xfId="0" applyNumberFormat="1" applyFont="1" applyFill="1" applyBorder="1" applyAlignment="1">
      <alignment horizontal="right"/>
    </xf>
    <xf numFmtId="167" fontId="4" fillId="2" borderId="1" xfId="0" applyNumberFormat="1" applyFont="1" applyFill="1" applyBorder="1"/>
    <xf numFmtId="0" fontId="4" fillId="2" borderId="1" xfId="0" applyFont="1" applyFill="1" applyBorder="1" applyAlignment="1">
      <alignment horizontal="left" vertical="top" wrapText="1"/>
    </xf>
    <xf numFmtId="167" fontId="4" fillId="2" borderId="1" xfId="0" applyNumberFormat="1" applyFont="1" applyFill="1" applyBorder="1" applyAlignment="1">
      <alignment horizontal="right" vertical="center"/>
    </xf>
    <xf numFmtId="167" fontId="4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left" vertical="center"/>
    </xf>
    <xf numFmtId="168" fontId="4" fillId="2" borderId="1" xfId="6" applyNumberFormat="1" applyFont="1" applyFill="1" applyBorder="1" applyAlignment="1">
      <alignment horizontal="right" vertical="center" wrapText="1"/>
    </xf>
    <xf numFmtId="49" fontId="6" fillId="2" borderId="1" xfId="3" applyNumberFormat="1" applyFont="1" applyFill="1" applyBorder="1" applyAlignment="1">
      <alignment horizontal="left" vertical="top" wrapText="1"/>
    </xf>
    <xf numFmtId="165" fontId="4" fillId="2" borderId="1" xfId="6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vertical="center"/>
    </xf>
    <xf numFmtId="167" fontId="7" fillId="2" borderId="1" xfId="0" applyNumberFormat="1" applyFont="1" applyFill="1" applyBorder="1" applyAlignment="1">
      <alignment horizontal="right" vertical="center"/>
    </xf>
    <xf numFmtId="167" fontId="5" fillId="2" borderId="1" xfId="0" applyNumberFormat="1" applyFont="1" applyFill="1" applyBorder="1" applyAlignment="1">
      <alignment horizontal="right" vertical="center"/>
    </xf>
    <xf numFmtId="169" fontId="5" fillId="2" borderId="1" xfId="0" applyNumberFormat="1" applyFont="1" applyFill="1" applyBorder="1" applyAlignment="1">
      <alignment horizontal="right" vertical="center"/>
    </xf>
    <xf numFmtId="1" fontId="5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/>
    </xf>
    <xf numFmtId="169" fontId="4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top" wrapText="1" shrinkToFit="1"/>
    </xf>
    <xf numFmtId="0" fontId="6" fillId="2" borderId="1" xfId="0" applyFont="1" applyFill="1" applyBorder="1" applyAlignment="1">
      <alignment horizontal="left" vertical="top" wrapText="1"/>
    </xf>
    <xf numFmtId="169" fontId="6" fillId="2" borderId="1" xfId="0" applyNumberFormat="1" applyFont="1" applyFill="1" applyBorder="1" applyAlignment="1">
      <alignment horizontal="right" vertical="center"/>
    </xf>
    <xf numFmtId="0" fontId="5" fillId="2" borderId="1" xfId="3" applyFont="1" applyFill="1" applyBorder="1" applyAlignment="1" applyProtection="1">
      <alignment horizontal="left" vertical="top" wrapText="1"/>
    </xf>
    <xf numFmtId="0" fontId="5" fillId="2" borderId="1" xfId="5" applyFont="1" applyFill="1" applyBorder="1" applyAlignment="1" applyProtection="1">
      <alignment horizontal="left" vertical="top" wrapText="1"/>
    </xf>
    <xf numFmtId="0" fontId="5" fillId="2" borderId="1" xfId="5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3" applyFont="1" applyFill="1" applyBorder="1" applyAlignment="1" applyProtection="1">
      <alignment horizontal="left" wrapText="1"/>
    </xf>
    <xf numFmtId="0" fontId="5" fillId="2" borderId="1" xfId="3" applyFont="1" applyFill="1" applyBorder="1" applyAlignment="1" applyProtection="1">
      <alignment horizontal="left" vertical="center" wrapText="1"/>
    </xf>
    <xf numFmtId="0" fontId="5" fillId="2" borderId="1" xfId="1" applyNumberFormat="1" applyFont="1" applyFill="1" applyBorder="1" applyAlignment="1">
      <alignment horizontal="left" vertical="top" wrapText="1"/>
    </xf>
    <xf numFmtId="0" fontId="4" fillId="2" borderId="0" xfId="0" applyFont="1" applyFill="1" applyAlignment="1">
      <alignment vertical="center"/>
    </xf>
    <xf numFmtId="0" fontId="5" fillId="2" borderId="0" xfId="4" applyFont="1" applyFill="1"/>
    <xf numFmtId="0" fontId="4" fillId="2" borderId="0" xfId="0" applyFont="1" applyFill="1" applyAlignment="1">
      <alignment horizontal="center" wrapText="1"/>
    </xf>
  </cellXfs>
  <cellStyles count="7">
    <cellStyle name="Денежный" xfId="1" builtinId="4"/>
    <cellStyle name="Обычный" xfId="0" builtinId="0"/>
    <cellStyle name="Обычный 2" xfId="2"/>
    <cellStyle name="Обычный 2 2" xfId="3"/>
    <cellStyle name="Обычный 3" xfId="4"/>
    <cellStyle name="Открывавшаяся гиперссылка" xfId="5" builtinId="9"/>
    <cellStyle name="Финансовый [0]" xfId="6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consultantplus://offline/ref=95DE6B81807D4DD652E31F926BB3997B3037B5DA7E8ACC9E82C1AF466D981C37D701EA7EEF1FCF54075B28E261DCVCK" TargetMode="External"/><Relationship Id="rId1" Type="http://schemas.openxmlformats.org/officeDocument/2006/relationships/hyperlink" Target="consultantplus://offline/ref=95DE6B81807D4DD652E31F926BB3997B3037B5DA7E8ACC9E82C1AF466D981C37D701EA7EEF1FCF54075B28E261DCVC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82"/>
  <sheetViews>
    <sheetView showGridLines="0" tabSelected="1" zoomScale="70" workbookViewId="0">
      <selection activeCell="D1" sqref="D1:E4"/>
    </sheetView>
  </sheetViews>
  <sheetFormatPr defaultRowHeight="15.75" customHeight="1" x14ac:dyDescent="0.25"/>
  <cols>
    <col min="1" max="1" width="2.6640625" style="1" customWidth="1"/>
    <col min="2" max="2" width="106.6640625" style="1" customWidth="1"/>
    <col min="3" max="3" width="40.5" style="2" customWidth="1"/>
    <col min="4" max="4" width="23.1640625" style="3" customWidth="1"/>
    <col min="5" max="5" width="20.33203125" style="4" customWidth="1"/>
    <col min="6" max="6" width="15" style="1" customWidth="1"/>
    <col min="7" max="7" width="32.5" style="1" customWidth="1"/>
    <col min="8" max="8" width="19.33203125" style="1" customWidth="1"/>
    <col min="9" max="9" width="25.1640625" style="1" customWidth="1"/>
    <col min="10" max="10" width="15.33203125" style="1" customWidth="1"/>
    <col min="11" max="11" width="13.83203125" style="1" customWidth="1"/>
    <col min="12" max="257" width="9.33203125" style="1" customWidth="1"/>
  </cols>
  <sheetData>
    <row r="1" spans="2:6" s="1" customFormat="1" x14ac:dyDescent="0.25">
      <c r="C1" s="2"/>
      <c r="D1" s="43"/>
      <c r="F1" s="5"/>
    </row>
    <row r="2" spans="2:6" s="1" customFormat="1" x14ac:dyDescent="0.25">
      <c r="C2" s="2"/>
      <c r="D2" s="43"/>
      <c r="F2" s="5"/>
    </row>
    <row r="3" spans="2:6" s="1" customFormat="1" x14ac:dyDescent="0.25">
      <c r="C3" s="2"/>
      <c r="D3" s="43"/>
      <c r="F3" s="5"/>
    </row>
    <row r="4" spans="2:6" s="1" customFormat="1" x14ac:dyDescent="0.25">
      <c r="C4" s="2"/>
      <c r="D4" s="43"/>
    </row>
    <row r="5" spans="2:6" s="1" customFormat="1" x14ac:dyDescent="0.25">
      <c r="C5" s="2"/>
      <c r="D5" s="6"/>
    </row>
    <row r="6" spans="2:6" s="1" customFormat="1" ht="30" customHeight="1" x14ac:dyDescent="0.25">
      <c r="B6" s="44" t="s">
        <v>0</v>
      </c>
      <c r="C6" s="44"/>
      <c r="D6" s="44"/>
      <c r="E6" s="44"/>
      <c r="F6" s="44"/>
    </row>
    <row r="7" spans="2:6" s="1" customFormat="1" x14ac:dyDescent="0.25">
      <c r="B7" s="7"/>
      <c r="C7" s="7"/>
      <c r="D7" s="8"/>
      <c r="E7" s="8"/>
      <c r="F7" s="7"/>
    </row>
    <row r="8" spans="2:6" s="1" customFormat="1" x14ac:dyDescent="0.25">
      <c r="C8" s="2"/>
      <c r="D8" s="3"/>
      <c r="E8" s="4"/>
      <c r="F8" s="4" t="s">
        <v>1</v>
      </c>
    </row>
    <row r="9" spans="2:6" s="9" customFormat="1" ht="113.25" customHeight="1" x14ac:dyDescent="0.2">
      <c r="B9" s="10" t="s">
        <v>2</v>
      </c>
      <c r="C9" s="11" t="s">
        <v>3</v>
      </c>
      <c r="D9" s="12" t="s">
        <v>4</v>
      </c>
      <c r="E9" s="10" t="s">
        <v>5</v>
      </c>
      <c r="F9" s="10" t="s">
        <v>6</v>
      </c>
    </row>
    <row r="10" spans="2:6" ht="18" customHeight="1" x14ac:dyDescent="0.25">
      <c r="B10" s="13" t="s">
        <v>7</v>
      </c>
      <c r="C10" s="14" t="s">
        <v>8</v>
      </c>
      <c r="D10" s="15">
        <f>SUM(D11,D198)</f>
        <v>7279928.2000000002</v>
      </c>
      <c r="E10" s="16">
        <f>E11+E198</f>
        <v>5749138.9000000004</v>
      </c>
      <c r="F10" s="17">
        <f t="shared" ref="F10:F73" si="0">SUM(E10/D10)*100</f>
        <v>78.972467063617472</v>
      </c>
    </row>
    <row r="11" spans="2:6" ht="15" customHeight="1" x14ac:dyDescent="0.25">
      <c r="B11" s="18" t="s">
        <v>9</v>
      </c>
      <c r="C11" s="14" t="s">
        <v>10</v>
      </c>
      <c r="D11" s="15">
        <f>SUM(D12,D29,D39,D55,D66,D71,D94,D102,D113,D129,D191)</f>
        <v>2107284.7000000002</v>
      </c>
      <c r="E11" s="15">
        <f>SUM(E12,E29,E39,E55,E66,E71,E94,E102,E113,E129,E191)</f>
        <v>1774485.7999999998</v>
      </c>
      <c r="F11" s="17">
        <f t="shared" si="0"/>
        <v>84.207216993508254</v>
      </c>
    </row>
    <row r="12" spans="2:6" ht="19.5" customHeight="1" x14ac:dyDescent="0.25">
      <c r="B12" s="18" t="s">
        <v>11</v>
      </c>
      <c r="C12" s="14" t="s">
        <v>12</v>
      </c>
      <c r="D12" s="15">
        <f>SUM(D13)</f>
        <v>1455079.6</v>
      </c>
      <c r="E12" s="15">
        <f>SUM(E13)</f>
        <v>1216431.3999999999</v>
      </c>
      <c r="F12" s="17">
        <f t="shared" si="0"/>
        <v>83.598959122236323</v>
      </c>
    </row>
    <row r="13" spans="2:6" x14ac:dyDescent="0.25">
      <c r="B13" s="18" t="s">
        <v>13</v>
      </c>
      <c r="C13" s="14" t="s">
        <v>14</v>
      </c>
      <c r="D13" s="19">
        <f>SUM(D14:D28)</f>
        <v>1455079.6</v>
      </c>
      <c r="E13" s="19">
        <f>SUM(E14:E28)</f>
        <v>1216431.3999999999</v>
      </c>
      <c r="F13" s="20">
        <f t="shared" si="0"/>
        <v>83.598959122236323</v>
      </c>
    </row>
    <row r="14" spans="2:6" ht="180" customHeight="1" x14ac:dyDescent="0.25">
      <c r="B14" s="18" t="s">
        <v>15</v>
      </c>
      <c r="C14" s="21" t="s">
        <v>16</v>
      </c>
      <c r="D14" s="22">
        <v>1294871.1000000001</v>
      </c>
      <c r="E14" s="22">
        <v>591662</v>
      </c>
      <c r="F14" s="20">
        <f t="shared" si="0"/>
        <v>45.692733431150018</v>
      </c>
    </row>
    <row r="15" spans="2:6" ht="155.25" customHeight="1" x14ac:dyDescent="0.25">
      <c r="B15" s="18" t="s">
        <v>17</v>
      </c>
      <c r="C15" s="21" t="s">
        <v>18</v>
      </c>
      <c r="D15" s="22">
        <v>1298.7</v>
      </c>
      <c r="E15" s="22">
        <v>878.9</v>
      </c>
      <c r="F15" s="20">
        <f t="shared" si="0"/>
        <v>67.675367675367667</v>
      </c>
    </row>
    <row r="16" spans="2:6" ht="135.75" customHeight="1" x14ac:dyDescent="0.25">
      <c r="B16" s="18" t="s">
        <v>19</v>
      </c>
      <c r="C16" s="21" t="s">
        <v>20</v>
      </c>
      <c r="D16" s="19">
        <v>0</v>
      </c>
      <c r="E16" s="22">
        <v>154.69999999999999</v>
      </c>
      <c r="F16" s="20">
        <v>0</v>
      </c>
    </row>
    <row r="17" spans="2:6" ht="138" customHeight="1" x14ac:dyDescent="0.25">
      <c r="B17" s="18" t="s">
        <v>21</v>
      </c>
      <c r="C17" s="21" t="s">
        <v>22</v>
      </c>
      <c r="D17" s="19">
        <v>0</v>
      </c>
      <c r="E17" s="22">
        <v>20</v>
      </c>
      <c r="F17" s="20">
        <v>0</v>
      </c>
    </row>
    <row r="18" spans="2:6" ht="133.5" customHeight="1" x14ac:dyDescent="0.25">
      <c r="B18" s="18" t="s">
        <v>23</v>
      </c>
      <c r="C18" s="21" t="s">
        <v>24</v>
      </c>
      <c r="D18" s="22">
        <v>2597.6</v>
      </c>
      <c r="E18" s="22">
        <v>8424.6</v>
      </c>
      <c r="F18" s="20">
        <f t="shared" si="0"/>
        <v>324.32245149368651</v>
      </c>
    </row>
    <row r="19" spans="2:6" ht="63" x14ac:dyDescent="0.25">
      <c r="B19" s="18" t="s">
        <v>25</v>
      </c>
      <c r="C19" s="21" t="s">
        <v>26</v>
      </c>
      <c r="D19" s="22">
        <v>6849</v>
      </c>
      <c r="E19" s="22">
        <v>13773.3</v>
      </c>
      <c r="F19" s="20">
        <f t="shared" si="0"/>
        <v>201.09943057380639</v>
      </c>
    </row>
    <row r="20" spans="2:6" ht="357" customHeight="1" x14ac:dyDescent="0.25">
      <c r="B20" s="18" t="s">
        <v>27</v>
      </c>
      <c r="C20" s="21" t="s">
        <v>28</v>
      </c>
      <c r="D20" s="22">
        <v>101183.6</v>
      </c>
      <c r="E20" s="22">
        <v>15197.3</v>
      </c>
      <c r="F20" s="20">
        <f t="shared" si="0"/>
        <v>15.019528856454997</v>
      </c>
    </row>
    <row r="21" spans="2:6" ht="84.75" customHeight="1" x14ac:dyDescent="0.25">
      <c r="B21" s="23" t="s">
        <v>29</v>
      </c>
      <c r="C21" s="21" t="s">
        <v>30</v>
      </c>
      <c r="D21" s="22">
        <v>17408.2</v>
      </c>
      <c r="E21" s="22">
        <v>7272</v>
      </c>
      <c r="F21" s="20">
        <f t="shared" si="0"/>
        <v>41.77341712526281</v>
      </c>
    </row>
    <row r="22" spans="2:6" ht="78.75" x14ac:dyDescent="0.25">
      <c r="B22" s="23" t="s">
        <v>31</v>
      </c>
      <c r="C22" s="21" t="s">
        <v>32</v>
      </c>
      <c r="D22" s="24">
        <v>30871.4</v>
      </c>
      <c r="E22" s="19">
        <v>71629.899999999994</v>
      </c>
      <c r="F22" s="20">
        <f t="shared" si="0"/>
        <v>232.02673024223066</v>
      </c>
    </row>
    <row r="23" spans="2:6" ht="231" customHeight="1" x14ac:dyDescent="0.25">
      <c r="B23" s="23" t="s">
        <v>33</v>
      </c>
      <c r="C23" s="21" t="s">
        <v>34</v>
      </c>
      <c r="D23" s="19">
        <v>0</v>
      </c>
      <c r="E23" s="19">
        <v>8164.4</v>
      </c>
      <c r="F23" s="20">
        <v>0</v>
      </c>
    </row>
    <row r="24" spans="2:6" ht="230.25" customHeight="1" x14ac:dyDescent="0.25">
      <c r="B24" s="23" t="s">
        <v>35</v>
      </c>
      <c r="C24" s="21" t="s">
        <v>36</v>
      </c>
      <c r="D24" s="19">
        <v>0</v>
      </c>
      <c r="E24" s="19">
        <v>3357.9</v>
      </c>
      <c r="F24" s="20">
        <v>0</v>
      </c>
    </row>
    <row r="25" spans="2:6" ht="225" customHeight="1" x14ac:dyDescent="0.25">
      <c r="B25" s="23" t="s">
        <v>37</v>
      </c>
      <c r="C25" s="21" t="s">
        <v>38</v>
      </c>
      <c r="D25" s="19">
        <v>0</v>
      </c>
      <c r="E25" s="19">
        <v>9929.6</v>
      </c>
      <c r="F25" s="20">
        <v>0</v>
      </c>
    </row>
    <row r="26" spans="2:6" ht="141.75" hidden="1" x14ac:dyDescent="0.25">
      <c r="B26" s="23" t="s">
        <v>39</v>
      </c>
      <c r="C26" s="21" t="s">
        <v>40</v>
      </c>
      <c r="D26" s="19">
        <v>0</v>
      </c>
      <c r="E26" s="19">
        <v>0</v>
      </c>
      <c r="F26" s="20">
        <v>0</v>
      </c>
    </row>
    <row r="27" spans="2:6" ht="47.25" x14ac:dyDescent="0.25">
      <c r="B27" s="23" t="s">
        <v>41</v>
      </c>
      <c r="C27" s="21" t="s">
        <v>42</v>
      </c>
      <c r="D27" s="19">
        <v>0</v>
      </c>
      <c r="E27" s="19">
        <v>481689.4</v>
      </c>
      <c r="F27" s="20">
        <v>0</v>
      </c>
    </row>
    <row r="28" spans="2:6" ht="52.5" customHeight="1" x14ac:dyDescent="0.25">
      <c r="B28" s="23" t="s">
        <v>43</v>
      </c>
      <c r="C28" s="21" t="s">
        <v>44</v>
      </c>
      <c r="D28" s="19">
        <v>0</v>
      </c>
      <c r="E28" s="19">
        <v>4277.3999999999996</v>
      </c>
      <c r="F28" s="20">
        <v>0</v>
      </c>
    </row>
    <row r="29" spans="2:6" ht="31.5" x14ac:dyDescent="0.25">
      <c r="B29" s="18" t="s">
        <v>45</v>
      </c>
      <c r="C29" s="14" t="s">
        <v>46</v>
      </c>
      <c r="D29" s="19">
        <f>D30</f>
        <v>19935.999999999996</v>
      </c>
      <c r="E29" s="19">
        <f>E30</f>
        <v>15708.7</v>
      </c>
      <c r="F29" s="20">
        <f t="shared" si="0"/>
        <v>78.795646067415746</v>
      </c>
    </row>
    <row r="30" spans="2:6" ht="31.5" x14ac:dyDescent="0.25">
      <c r="B30" s="18" t="s">
        <v>47</v>
      </c>
      <c r="C30" s="14" t="s">
        <v>48</v>
      </c>
      <c r="D30" s="19">
        <f>SUM(D31,D33,D35,D37)</f>
        <v>19935.999999999996</v>
      </c>
      <c r="E30" s="19">
        <f>SUM(E31,E33,E35,E37)</f>
        <v>15708.7</v>
      </c>
      <c r="F30" s="20">
        <f t="shared" si="0"/>
        <v>78.795646067415746</v>
      </c>
    </row>
    <row r="31" spans="2:6" ht="47.25" x14ac:dyDescent="0.25">
      <c r="B31" s="18" t="s">
        <v>49</v>
      </c>
      <c r="C31" s="25" t="s">
        <v>50</v>
      </c>
      <c r="D31" s="19">
        <f>SUM(D32)</f>
        <v>10346.799999999999</v>
      </c>
      <c r="E31" s="19">
        <f>SUM(E32)</f>
        <v>7949.9</v>
      </c>
      <c r="F31" s="20">
        <f t="shared" si="0"/>
        <v>76.834383577531213</v>
      </c>
    </row>
    <row r="32" spans="2:6" ht="87" customHeight="1" x14ac:dyDescent="0.25">
      <c r="B32" s="18" t="s">
        <v>51</v>
      </c>
      <c r="C32" s="25" t="s">
        <v>52</v>
      </c>
      <c r="D32" s="22">
        <v>10346.799999999999</v>
      </c>
      <c r="E32" s="22">
        <v>7949.9</v>
      </c>
      <c r="F32" s="20">
        <f t="shared" si="0"/>
        <v>76.834383577531213</v>
      </c>
    </row>
    <row r="33" spans="2:6" ht="63" x14ac:dyDescent="0.25">
      <c r="B33" s="18" t="s">
        <v>53</v>
      </c>
      <c r="C33" s="25" t="s">
        <v>54</v>
      </c>
      <c r="D33" s="19">
        <f>SUM(D34)</f>
        <v>59.8</v>
      </c>
      <c r="E33" s="19">
        <f>SUM(E34)</f>
        <v>46.4</v>
      </c>
      <c r="F33" s="20">
        <f t="shared" si="0"/>
        <v>77.591973244147155</v>
      </c>
    </row>
    <row r="34" spans="2:6" ht="94.5" x14ac:dyDescent="0.25">
      <c r="B34" s="18" t="s">
        <v>55</v>
      </c>
      <c r="C34" s="25" t="s">
        <v>56</v>
      </c>
      <c r="D34" s="22">
        <v>59.8</v>
      </c>
      <c r="E34" s="22">
        <v>46.4</v>
      </c>
      <c r="F34" s="20">
        <f t="shared" si="0"/>
        <v>77.591973244147155</v>
      </c>
    </row>
    <row r="35" spans="2:6" ht="47.25" x14ac:dyDescent="0.25">
      <c r="B35" s="18" t="s">
        <v>57</v>
      </c>
      <c r="C35" s="25" t="s">
        <v>58</v>
      </c>
      <c r="D35" s="19">
        <f>SUM(D36)</f>
        <v>10725.6</v>
      </c>
      <c r="E35" s="19">
        <f>SUM(E36)</f>
        <v>8522.1</v>
      </c>
      <c r="F35" s="20">
        <f t="shared" si="0"/>
        <v>79.455694786305671</v>
      </c>
    </row>
    <row r="36" spans="2:6" ht="78.75" x14ac:dyDescent="0.25">
      <c r="B36" s="18" t="s">
        <v>59</v>
      </c>
      <c r="C36" s="25" t="s">
        <v>60</v>
      </c>
      <c r="D36" s="22">
        <v>10725.6</v>
      </c>
      <c r="E36" s="22">
        <v>8522.1</v>
      </c>
      <c r="F36" s="20">
        <f t="shared" si="0"/>
        <v>79.455694786305671</v>
      </c>
    </row>
    <row r="37" spans="2:6" ht="47.25" x14ac:dyDescent="0.25">
      <c r="B37" s="18" t="s">
        <v>61</v>
      </c>
      <c r="C37" s="25" t="s">
        <v>62</v>
      </c>
      <c r="D37" s="26">
        <f>SUM(D38)</f>
        <v>-1196.2</v>
      </c>
      <c r="E37" s="26">
        <f>SUM(E38)</f>
        <v>-809.7</v>
      </c>
      <c r="F37" s="20">
        <f t="shared" si="0"/>
        <v>67.689349607089127</v>
      </c>
    </row>
    <row r="38" spans="2:6" ht="78.75" x14ac:dyDescent="0.25">
      <c r="B38" s="18" t="s">
        <v>63</v>
      </c>
      <c r="C38" s="25" t="s">
        <v>64</v>
      </c>
      <c r="D38" s="26">
        <v>-1196.2</v>
      </c>
      <c r="E38" s="26">
        <v>-809.7</v>
      </c>
      <c r="F38" s="20">
        <f t="shared" si="0"/>
        <v>67.689349607089127</v>
      </c>
    </row>
    <row r="39" spans="2:6" x14ac:dyDescent="0.25">
      <c r="B39" s="18" t="s">
        <v>65</v>
      </c>
      <c r="C39" s="25" t="s">
        <v>66</v>
      </c>
      <c r="D39" s="19">
        <f>SUM(D40,D48,D51,D53)</f>
        <v>220877</v>
      </c>
      <c r="E39" s="19">
        <f>SUM(E40,E48,E51,E53)</f>
        <v>214494.1</v>
      </c>
      <c r="F39" s="20">
        <f t="shared" si="0"/>
        <v>97.110201605418396</v>
      </c>
    </row>
    <row r="40" spans="2:6" x14ac:dyDescent="0.25">
      <c r="B40" s="18" t="s">
        <v>67</v>
      </c>
      <c r="C40" s="25" t="s">
        <v>68</v>
      </c>
      <c r="D40" s="19">
        <f>SUM(D41,D44,D47)</f>
        <v>212400</v>
      </c>
      <c r="E40" s="19">
        <f>SUM(E41,E44,E47)</f>
        <v>208363.2</v>
      </c>
      <c r="F40" s="20">
        <f t="shared" si="0"/>
        <v>98.099435028248593</v>
      </c>
    </row>
    <row r="41" spans="2:6" ht="31.5" x14ac:dyDescent="0.25">
      <c r="B41" s="18" t="s">
        <v>69</v>
      </c>
      <c r="C41" s="25" t="s">
        <v>70</v>
      </c>
      <c r="D41" s="19">
        <f>SUM(D42,D43)</f>
        <v>144600</v>
      </c>
      <c r="E41" s="19">
        <f>SUM(E42,E43)</f>
        <v>153070.5</v>
      </c>
      <c r="F41" s="20">
        <f t="shared" si="0"/>
        <v>105.85788381742738</v>
      </c>
    </row>
    <row r="42" spans="2:6" ht="31.5" x14ac:dyDescent="0.25">
      <c r="B42" s="18" t="s">
        <v>69</v>
      </c>
      <c r="C42" s="25" t="s">
        <v>71</v>
      </c>
      <c r="D42" s="22">
        <v>144600</v>
      </c>
      <c r="E42" s="22">
        <v>153070.5</v>
      </c>
      <c r="F42" s="20">
        <f t="shared" si="0"/>
        <v>105.85788381742738</v>
      </c>
    </row>
    <row r="43" spans="2:6" ht="31.5" hidden="1" x14ac:dyDescent="0.25">
      <c r="B43" s="18" t="s">
        <v>72</v>
      </c>
      <c r="C43" s="25" t="s">
        <v>73</v>
      </c>
      <c r="D43" s="19">
        <v>0</v>
      </c>
      <c r="E43" s="19">
        <v>0</v>
      </c>
      <c r="F43" s="20">
        <v>0</v>
      </c>
    </row>
    <row r="44" spans="2:6" ht="31.5" x14ac:dyDescent="0.25">
      <c r="B44" s="18" t="s">
        <v>74</v>
      </c>
      <c r="C44" s="25" t="s">
        <v>75</v>
      </c>
      <c r="D44" s="19">
        <f>SUM(D45,D46)</f>
        <v>67800</v>
      </c>
      <c r="E44" s="19">
        <f>SUM(E45,E46)</f>
        <v>55292.7</v>
      </c>
      <c r="F44" s="20">
        <f t="shared" si="0"/>
        <v>81.552654867256635</v>
      </c>
    </row>
    <row r="45" spans="2:6" ht="47.25" x14ac:dyDescent="0.25">
      <c r="B45" s="18" t="s">
        <v>76</v>
      </c>
      <c r="C45" s="25" t="s">
        <v>77</v>
      </c>
      <c r="D45" s="22">
        <v>67800</v>
      </c>
      <c r="E45" s="22">
        <v>55292.7</v>
      </c>
      <c r="F45" s="20">
        <f t="shared" si="0"/>
        <v>81.552654867256635</v>
      </c>
    </row>
    <row r="46" spans="2:6" ht="47.25" hidden="1" x14ac:dyDescent="0.25">
      <c r="B46" s="18" t="s">
        <v>78</v>
      </c>
      <c r="C46" s="25" t="s">
        <v>79</v>
      </c>
      <c r="D46" s="19">
        <v>0</v>
      </c>
      <c r="E46" s="19">
        <v>0</v>
      </c>
      <c r="F46" s="20">
        <v>0</v>
      </c>
    </row>
    <row r="47" spans="2:6" ht="31.5" hidden="1" x14ac:dyDescent="0.25">
      <c r="B47" s="18" t="s">
        <v>80</v>
      </c>
      <c r="C47" s="25" t="s">
        <v>81</v>
      </c>
      <c r="D47" s="19">
        <v>0</v>
      </c>
      <c r="E47" s="19">
        <v>0</v>
      </c>
      <c r="F47" s="20">
        <v>0</v>
      </c>
    </row>
    <row r="48" spans="2:6" x14ac:dyDescent="0.25">
      <c r="B48" s="18" t="s">
        <v>82</v>
      </c>
      <c r="C48" s="25" t="s">
        <v>83</v>
      </c>
      <c r="D48" s="19">
        <f>SUM(D49,D50)</f>
        <v>0</v>
      </c>
      <c r="E48" s="19">
        <f>SUM(E49,E50)</f>
        <v>58</v>
      </c>
      <c r="F48" s="20">
        <v>0</v>
      </c>
    </row>
    <row r="49" spans="2:6" x14ac:dyDescent="0.25">
      <c r="B49" s="18" t="s">
        <v>82</v>
      </c>
      <c r="C49" s="25" t="s">
        <v>84</v>
      </c>
      <c r="D49" s="19">
        <v>0</v>
      </c>
      <c r="E49" s="22">
        <v>58</v>
      </c>
      <c r="F49" s="20">
        <v>0</v>
      </c>
    </row>
    <row r="50" spans="2:6" ht="31.5" hidden="1" x14ac:dyDescent="0.25">
      <c r="B50" s="18" t="s">
        <v>85</v>
      </c>
      <c r="C50" s="25" t="s">
        <v>86</v>
      </c>
      <c r="D50" s="19">
        <v>0</v>
      </c>
      <c r="E50" s="19">
        <v>0</v>
      </c>
      <c r="F50" s="20">
        <v>0</v>
      </c>
    </row>
    <row r="51" spans="2:6" x14ac:dyDescent="0.25">
      <c r="B51" s="18" t="s">
        <v>87</v>
      </c>
      <c r="C51" s="25" t="s">
        <v>88</v>
      </c>
      <c r="D51" s="19">
        <f>SUM(D52)</f>
        <v>0</v>
      </c>
      <c r="E51" s="19">
        <f>SUM(E52)</f>
        <v>41.5</v>
      </c>
      <c r="F51" s="20">
        <v>0</v>
      </c>
    </row>
    <row r="52" spans="2:6" x14ac:dyDescent="0.25">
      <c r="B52" s="18" t="s">
        <v>87</v>
      </c>
      <c r="C52" s="25" t="s">
        <v>89</v>
      </c>
      <c r="D52" s="19">
        <v>0</v>
      </c>
      <c r="E52" s="19">
        <v>41.5</v>
      </c>
      <c r="F52" s="20">
        <v>0</v>
      </c>
    </row>
    <row r="53" spans="2:6" x14ac:dyDescent="0.25">
      <c r="B53" s="18" t="s">
        <v>90</v>
      </c>
      <c r="C53" s="25" t="s">
        <v>91</v>
      </c>
      <c r="D53" s="19">
        <f>SUM(D54)</f>
        <v>8477</v>
      </c>
      <c r="E53" s="19">
        <f>SUM(E54)</f>
        <v>6031.4</v>
      </c>
      <c r="F53" s="20">
        <f t="shared" si="0"/>
        <v>71.150171051079397</v>
      </c>
    </row>
    <row r="54" spans="2:6" ht="31.5" x14ac:dyDescent="0.25">
      <c r="B54" s="18" t="s">
        <v>92</v>
      </c>
      <c r="C54" s="25" t="s">
        <v>93</v>
      </c>
      <c r="D54" s="22">
        <v>8477</v>
      </c>
      <c r="E54" s="22">
        <v>6031.4</v>
      </c>
      <c r="F54" s="20">
        <f t="shared" si="0"/>
        <v>71.150171051079397</v>
      </c>
    </row>
    <row r="55" spans="2:6" x14ac:dyDescent="0.25">
      <c r="B55" s="18" t="s">
        <v>94</v>
      </c>
      <c r="C55" s="25" t="s">
        <v>95</v>
      </c>
      <c r="D55" s="19">
        <f>SUM(D56,D58,D61)</f>
        <v>99898</v>
      </c>
      <c r="E55" s="19">
        <f>SUM(E56,E58,E61)</f>
        <v>51331.8</v>
      </c>
      <c r="F55" s="20">
        <f t="shared" si="0"/>
        <v>51.384211896134055</v>
      </c>
    </row>
    <row r="56" spans="2:6" x14ac:dyDescent="0.25">
      <c r="B56" s="18" t="s">
        <v>96</v>
      </c>
      <c r="C56" s="25" t="s">
        <v>97</v>
      </c>
      <c r="D56" s="19">
        <f>SUM(D57)</f>
        <v>42000</v>
      </c>
      <c r="E56" s="19">
        <f>SUM(E57)</f>
        <v>14102.8</v>
      </c>
      <c r="F56" s="20">
        <f t="shared" si="0"/>
        <v>33.578095238095237</v>
      </c>
    </row>
    <row r="57" spans="2:6" ht="31.5" x14ac:dyDescent="0.25">
      <c r="B57" s="18" t="s">
        <v>98</v>
      </c>
      <c r="C57" s="25" t="s">
        <v>99</v>
      </c>
      <c r="D57" s="19">
        <v>42000</v>
      </c>
      <c r="E57" s="19">
        <v>14102.8</v>
      </c>
      <c r="F57" s="20">
        <f t="shared" si="0"/>
        <v>33.578095238095237</v>
      </c>
    </row>
    <row r="58" spans="2:6" x14ac:dyDescent="0.25">
      <c r="B58" s="18" t="s">
        <v>100</v>
      </c>
      <c r="C58" s="25" t="s">
        <v>101</v>
      </c>
      <c r="D58" s="19">
        <f>SUM(D59:D60)</f>
        <v>29500</v>
      </c>
      <c r="E58" s="19">
        <f>SUM(E59:E60)</f>
        <v>16347.7</v>
      </c>
      <c r="F58" s="20">
        <f t="shared" si="0"/>
        <v>55.415932203389829</v>
      </c>
    </row>
    <row r="59" spans="2:6" x14ac:dyDescent="0.25">
      <c r="B59" s="18" t="s">
        <v>102</v>
      </c>
      <c r="C59" s="25" t="s">
        <v>103</v>
      </c>
      <c r="D59" s="19">
        <v>16000</v>
      </c>
      <c r="E59" s="19">
        <v>11648.7</v>
      </c>
      <c r="F59" s="20">
        <f t="shared" si="0"/>
        <v>72.804375000000007</v>
      </c>
    </row>
    <row r="60" spans="2:6" x14ac:dyDescent="0.25">
      <c r="B60" s="18" t="s">
        <v>104</v>
      </c>
      <c r="C60" s="25" t="s">
        <v>105</v>
      </c>
      <c r="D60" s="19">
        <v>13500</v>
      </c>
      <c r="E60" s="19">
        <v>4699</v>
      </c>
      <c r="F60" s="20">
        <f t="shared" si="0"/>
        <v>34.80740740740741</v>
      </c>
    </row>
    <row r="61" spans="2:6" x14ac:dyDescent="0.25">
      <c r="B61" s="18" t="s">
        <v>106</v>
      </c>
      <c r="C61" s="25" t="s">
        <v>107</v>
      </c>
      <c r="D61" s="19">
        <f>SUM(D62,D64)</f>
        <v>28398</v>
      </c>
      <c r="E61" s="19">
        <f>SUM(E62,E64)</f>
        <v>20881.3</v>
      </c>
      <c r="F61" s="20">
        <f t="shared" si="0"/>
        <v>73.530882456511009</v>
      </c>
    </row>
    <row r="62" spans="2:6" x14ac:dyDescent="0.25">
      <c r="B62" s="18" t="s">
        <v>108</v>
      </c>
      <c r="C62" s="25" t="s">
        <v>109</v>
      </c>
      <c r="D62" s="19">
        <f>SUM(D63)</f>
        <v>21648</v>
      </c>
      <c r="E62" s="19">
        <f>SUM(E63)</f>
        <v>17841.5</v>
      </c>
      <c r="F62" s="20">
        <f t="shared" si="0"/>
        <v>82.416389504804144</v>
      </c>
    </row>
    <row r="63" spans="2:6" ht="31.5" x14ac:dyDescent="0.25">
      <c r="B63" s="18" t="s">
        <v>110</v>
      </c>
      <c r="C63" s="25" t="s">
        <v>111</v>
      </c>
      <c r="D63" s="19">
        <v>21648</v>
      </c>
      <c r="E63" s="19">
        <v>17841.5</v>
      </c>
      <c r="F63" s="20">
        <f t="shared" si="0"/>
        <v>82.416389504804144</v>
      </c>
    </row>
    <row r="64" spans="2:6" x14ac:dyDescent="0.25">
      <c r="B64" s="18" t="s">
        <v>112</v>
      </c>
      <c r="C64" s="25" t="s">
        <v>113</v>
      </c>
      <c r="D64" s="19">
        <f>SUM(D65)</f>
        <v>6750</v>
      </c>
      <c r="E64" s="19">
        <f>SUM(E65)</f>
        <v>3039.8</v>
      </c>
      <c r="F64" s="20">
        <f t="shared" si="0"/>
        <v>45.034074074074077</v>
      </c>
    </row>
    <row r="65" spans="2:6" ht="31.5" x14ac:dyDescent="0.25">
      <c r="B65" s="18" t="s">
        <v>114</v>
      </c>
      <c r="C65" s="25" t="s">
        <v>115</v>
      </c>
      <c r="D65" s="19">
        <v>6750</v>
      </c>
      <c r="E65" s="19">
        <v>3039.8</v>
      </c>
      <c r="F65" s="20">
        <f t="shared" si="0"/>
        <v>45.034074074074077</v>
      </c>
    </row>
    <row r="66" spans="2:6" x14ac:dyDescent="0.25">
      <c r="B66" s="18" t="s">
        <v>116</v>
      </c>
      <c r="C66" s="25" t="s">
        <v>117</v>
      </c>
      <c r="D66" s="19">
        <f>SUM(D67,D69)</f>
        <v>22394</v>
      </c>
      <c r="E66" s="19">
        <f>SUM(E67,E69)</f>
        <v>26273.4</v>
      </c>
      <c r="F66" s="20">
        <f t="shared" si="0"/>
        <v>117.32339019380191</v>
      </c>
    </row>
    <row r="67" spans="2:6" ht="31.5" x14ac:dyDescent="0.25">
      <c r="B67" s="18" t="s">
        <v>118</v>
      </c>
      <c r="C67" s="25" t="s">
        <v>119</v>
      </c>
      <c r="D67" s="19">
        <f>SUM(D68)</f>
        <v>22354</v>
      </c>
      <c r="E67" s="19">
        <f>SUM(E68)</f>
        <v>26238.400000000001</v>
      </c>
      <c r="F67" s="20">
        <f t="shared" si="0"/>
        <v>117.37675583788136</v>
      </c>
    </row>
    <row r="68" spans="2:6" ht="31.5" x14ac:dyDescent="0.25">
      <c r="B68" s="18" t="s">
        <v>120</v>
      </c>
      <c r="C68" s="25" t="s">
        <v>121</v>
      </c>
      <c r="D68" s="19">
        <v>22354</v>
      </c>
      <c r="E68" s="19">
        <v>26238.400000000001</v>
      </c>
      <c r="F68" s="20">
        <f t="shared" si="0"/>
        <v>117.37675583788136</v>
      </c>
    </row>
    <row r="69" spans="2:6" ht="31.5" x14ac:dyDescent="0.25">
      <c r="B69" s="18" t="s">
        <v>122</v>
      </c>
      <c r="C69" s="25" t="s">
        <v>123</v>
      </c>
      <c r="D69" s="19">
        <f>D70</f>
        <v>40</v>
      </c>
      <c r="E69" s="19">
        <f>E70</f>
        <v>35</v>
      </c>
      <c r="F69" s="20">
        <f t="shared" si="0"/>
        <v>87.5</v>
      </c>
    </row>
    <row r="70" spans="2:6" x14ac:dyDescent="0.25">
      <c r="B70" s="18" t="s">
        <v>124</v>
      </c>
      <c r="C70" s="25" t="s">
        <v>125</v>
      </c>
      <c r="D70" s="19">
        <v>40</v>
      </c>
      <c r="E70" s="19">
        <v>35</v>
      </c>
      <c r="F70" s="20">
        <f t="shared" si="0"/>
        <v>87.5</v>
      </c>
    </row>
    <row r="71" spans="2:6" ht="31.5" x14ac:dyDescent="0.25">
      <c r="B71" s="18" t="s">
        <v>126</v>
      </c>
      <c r="C71" s="25" t="s">
        <v>127</v>
      </c>
      <c r="D71" s="19">
        <f>SUM(D72,D74,D88,D83,D89)</f>
        <v>161048.20000000001</v>
      </c>
      <c r="E71" s="19">
        <f>SUM(E72,E74,E88,E83,E89)</f>
        <v>128099.99999999999</v>
      </c>
      <c r="F71" s="20">
        <f t="shared" si="0"/>
        <v>79.541404374590954</v>
      </c>
    </row>
    <row r="72" spans="2:6" ht="63" hidden="1" x14ac:dyDescent="0.25">
      <c r="B72" s="18" t="s">
        <v>128</v>
      </c>
      <c r="C72" s="25" t="s">
        <v>129</v>
      </c>
      <c r="D72" s="19">
        <f>SUM(D73)</f>
        <v>0</v>
      </c>
      <c r="E72" s="19">
        <f>SUM(E73)</f>
        <v>0</v>
      </c>
      <c r="F72" s="20" t="e">
        <f t="shared" si="0"/>
        <v>#DIV/0!</v>
      </c>
    </row>
    <row r="73" spans="2:6" ht="47.25" hidden="1" x14ac:dyDescent="0.25">
      <c r="B73" s="18" t="s">
        <v>130</v>
      </c>
      <c r="C73" s="25" t="s">
        <v>131</v>
      </c>
      <c r="D73" s="19">
        <v>0</v>
      </c>
      <c r="E73" s="19">
        <v>0</v>
      </c>
      <c r="F73" s="20" t="e">
        <f t="shared" si="0"/>
        <v>#DIV/0!</v>
      </c>
    </row>
    <row r="74" spans="2:6" ht="63" x14ac:dyDescent="0.25">
      <c r="B74" s="18" t="s">
        <v>132</v>
      </c>
      <c r="C74" s="25" t="s">
        <v>133</v>
      </c>
      <c r="D74" s="19">
        <f>SUM(D75,D77,D79,D81)</f>
        <v>145281</v>
      </c>
      <c r="E74" s="19">
        <f>SUM(E75,E77,E79,E81,)</f>
        <v>113274.59999999999</v>
      </c>
      <c r="F74" s="20">
        <f t="shared" ref="F74:F137" si="1">SUM(E74/D74)*100</f>
        <v>77.96931463852809</v>
      </c>
    </row>
    <row r="75" spans="2:6" ht="47.25" x14ac:dyDescent="0.25">
      <c r="B75" s="18" t="s">
        <v>134</v>
      </c>
      <c r="C75" s="25" t="s">
        <v>135</v>
      </c>
      <c r="D75" s="19">
        <f>SUM(D76)</f>
        <v>134325</v>
      </c>
      <c r="E75" s="19">
        <f>SUM(E76)</f>
        <v>103258.1</v>
      </c>
      <c r="F75" s="20">
        <f t="shared" si="1"/>
        <v>76.871840684906019</v>
      </c>
    </row>
    <row r="76" spans="2:6" ht="63" x14ac:dyDescent="0.25">
      <c r="B76" s="18" t="s">
        <v>136</v>
      </c>
      <c r="C76" s="25" t="s">
        <v>137</v>
      </c>
      <c r="D76" s="19">
        <v>134325</v>
      </c>
      <c r="E76" s="19">
        <v>103258.1</v>
      </c>
      <c r="F76" s="20">
        <f t="shared" si="1"/>
        <v>76.871840684906019</v>
      </c>
    </row>
    <row r="77" spans="2:6" ht="63" x14ac:dyDescent="0.25">
      <c r="B77" s="18" t="s">
        <v>138</v>
      </c>
      <c r="C77" s="25" t="s">
        <v>139</v>
      </c>
      <c r="D77" s="19">
        <f>SUM(D78)</f>
        <v>1325</v>
      </c>
      <c r="E77" s="19">
        <f>SUM(E78)</f>
        <v>1326.7</v>
      </c>
      <c r="F77" s="20">
        <f t="shared" si="1"/>
        <v>100.12830188679244</v>
      </c>
    </row>
    <row r="78" spans="2:6" ht="63" x14ac:dyDescent="0.25">
      <c r="B78" s="18" t="s">
        <v>140</v>
      </c>
      <c r="C78" s="25" t="s">
        <v>141</v>
      </c>
      <c r="D78" s="27">
        <v>1325</v>
      </c>
      <c r="E78" s="19">
        <v>1326.7</v>
      </c>
      <c r="F78" s="20">
        <f t="shared" si="1"/>
        <v>100.12830188679244</v>
      </c>
    </row>
    <row r="79" spans="2:6" ht="63" x14ac:dyDescent="0.25">
      <c r="B79" s="18" t="s">
        <v>142</v>
      </c>
      <c r="C79" s="25" t="s">
        <v>143</v>
      </c>
      <c r="D79" s="27">
        <f>SUM(D80)</f>
        <v>31</v>
      </c>
      <c r="E79" s="28">
        <f>SUM(E80)</f>
        <v>79.900000000000006</v>
      </c>
      <c r="F79" s="20">
        <f t="shared" si="1"/>
        <v>257.74193548387098</v>
      </c>
    </row>
    <row r="80" spans="2:6" ht="47.25" x14ac:dyDescent="0.25">
      <c r="B80" s="18" t="s">
        <v>144</v>
      </c>
      <c r="C80" s="25" t="s">
        <v>145</v>
      </c>
      <c r="D80" s="27">
        <v>31</v>
      </c>
      <c r="E80" s="28">
        <v>79.900000000000006</v>
      </c>
      <c r="F80" s="20">
        <f t="shared" si="1"/>
        <v>257.74193548387098</v>
      </c>
    </row>
    <row r="81" spans="2:6" ht="31.5" x14ac:dyDescent="0.25">
      <c r="B81" s="18" t="s">
        <v>146</v>
      </c>
      <c r="C81" s="25" t="s">
        <v>147</v>
      </c>
      <c r="D81" s="27">
        <f>SUM(D82)</f>
        <v>9600</v>
      </c>
      <c r="E81" s="19">
        <f>SUM(E82)</f>
        <v>8609.9</v>
      </c>
      <c r="F81" s="20">
        <f t="shared" si="1"/>
        <v>89.686458333333334</v>
      </c>
    </row>
    <row r="82" spans="2:6" ht="31.5" x14ac:dyDescent="0.25">
      <c r="B82" s="18" t="s">
        <v>148</v>
      </c>
      <c r="C82" s="25" t="s">
        <v>149</v>
      </c>
      <c r="D82" s="27">
        <v>9600</v>
      </c>
      <c r="E82" s="19">
        <v>8609.9</v>
      </c>
      <c r="F82" s="20">
        <f t="shared" si="1"/>
        <v>89.686458333333334</v>
      </c>
    </row>
    <row r="83" spans="2:6" ht="31.5" x14ac:dyDescent="0.25">
      <c r="B83" s="18" t="s">
        <v>150</v>
      </c>
      <c r="C83" s="29" t="s">
        <v>151</v>
      </c>
      <c r="D83" s="27">
        <f>D84+D86</f>
        <v>0</v>
      </c>
      <c r="E83" s="19">
        <f>E84+E86</f>
        <v>4.5</v>
      </c>
      <c r="F83" s="20">
        <v>0</v>
      </c>
    </row>
    <row r="84" spans="2:6" ht="31.5" x14ac:dyDescent="0.25">
      <c r="B84" s="18" t="s">
        <v>152</v>
      </c>
      <c r="C84" s="29" t="s">
        <v>153</v>
      </c>
      <c r="D84" s="27">
        <f>D85</f>
        <v>0</v>
      </c>
      <c r="E84" s="19">
        <f>E85</f>
        <v>4.5</v>
      </c>
      <c r="F84" s="20">
        <v>0</v>
      </c>
    </row>
    <row r="85" spans="2:6" ht="78.75" x14ac:dyDescent="0.25">
      <c r="B85" s="18" t="s">
        <v>154</v>
      </c>
      <c r="C85" s="29" t="s">
        <v>155</v>
      </c>
      <c r="D85" s="27">
        <v>0</v>
      </c>
      <c r="E85" s="19">
        <v>4.5</v>
      </c>
      <c r="F85" s="20">
        <v>0</v>
      </c>
    </row>
    <row r="86" spans="2:6" ht="31.5" hidden="1" x14ac:dyDescent="0.25">
      <c r="B86" s="18" t="s">
        <v>156</v>
      </c>
      <c r="C86" s="29" t="s">
        <v>157</v>
      </c>
      <c r="D86" s="27">
        <f>D87</f>
        <v>0</v>
      </c>
      <c r="E86" s="19">
        <f>E87</f>
        <v>0</v>
      </c>
      <c r="F86" s="20">
        <v>0</v>
      </c>
    </row>
    <row r="87" spans="2:6" ht="63" hidden="1" x14ac:dyDescent="0.25">
      <c r="B87" s="18" t="s">
        <v>158</v>
      </c>
      <c r="C87" s="29" t="s">
        <v>159</v>
      </c>
      <c r="D87" s="27">
        <v>0</v>
      </c>
      <c r="E87" s="19">
        <v>0</v>
      </c>
      <c r="F87" s="20">
        <v>0</v>
      </c>
    </row>
    <row r="88" spans="2:6" x14ac:dyDescent="0.25">
      <c r="B88" s="18" t="s">
        <v>160</v>
      </c>
      <c r="C88" s="25" t="s">
        <v>161</v>
      </c>
      <c r="D88" s="27">
        <v>0</v>
      </c>
      <c r="E88" s="19">
        <v>0</v>
      </c>
      <c r="F88" s="20">
        <v>0</v>
      </c>
    </row>
    <row r="89" spans="2:6" ht="63" x14ac:dyDescent="0.25">
      <c r="B89" s="18" t="s">
        <v>162</v>
      </c>
      <c r="C89" s="25" t="s">
        <v>163</v>
      </c>
      <c r="D89" s="27">
        <f>SUM(D90+D92)</f>
        <v>15767.2</v>
      </c>
      <c r="E89" s="19">
        <f>SUM(E90+E92)</f>
        <v>14820.9</v>
      </c>
      <c r="F89" s="20">
        <f t="shared" si="1"/>
        <v>93.998300268912672</v>
      </c>
    </row>
    <row r="90" spans="2:6" ht="63" x14ac:dyDescent="0.25">
      <c r="B90" s="18" t="s">
        <v>164</v>
      </c>
      <c r="C90" s="25" t="s">
        <v>165</v>
      </c>
      <c r="D90" s="27">
        <f>SUM(D91)</f>
        <v>13100</v>
      </c>
      <c r="E90" s="19">
        <f>SUM(E91)</f>
        <v>12579.3</v>
      </c>
      <c r="F90" s="20">
        <f t="shared" si="1"/>
        <v>96.025190839694659</v>
      </c>
    </row>
    <row r="91" spans="2:6" ht="63" x14ac:dyDescent="0.25">
      <c r="B91" s="18" t="s">
        <v>166</v>
      </c>
      <c r="C91" s="25" t="s">
        <v>167</v>
      </c>
      <c r="D91" s="27">
        <v>13100</v>
      </c>
      <c r="E91" s="19">
        <v>12579.3</v>
      </c>
      <c r="F91" s="20">
        <f t="shared" si="1"/>
        <v>96.025190839694659</v>
      </c>
    </row>
    <row r="92" spans="2:6" x14ac:dyDescent="0.25">
      <c r="B92" s="30" t="s">
        <v>168</v>
      </c>
      <c r="C92" s="25" t="s">
        <v>169</v>
      </c>
      <c r="D92" s="27">
        <f>SUM(D93)</f>
        <v>2667.2</v>
      </c>
      <c r="E92" s="19">
        <f>SUM(E93)</f>
        <v>2241.6</v>
      </c>
      <c r="F92" s="20">
        <f t="shared" si="1"/>
        <v>84.043191361727651</v>
      </c>
    </row>
    <row r="93" spans="2:6" ht="78.75" x14ac:dyDescent="0.25">
      <c r="B93" s="18" t="s">
        <v>170</v>
      </c>
      <c r="C93" s="25" t="s">
        <v>171</v>
      </c>
      <c r="D93" s="19">
        <v>2667.2</v>
      </c>
      <c r="E93" s="19">
        <v>2241.6</v>
      </c>
      <c r="F93" s="20">
        <f t="shared" si="1"/>
        <v>84.043191361727651</v>
      </c>
    </row>
    <row r="94" spans="2:6" x14ac:dyDescent="0.25">
      <c r="B94" s="18" t="s">
        <v>172</v>
      </c>
      <c r="C94" s="25" t="s">
        <v>173</v>
      </c>
      <c r="D94" s="19">
        <f>SUM(D95)</f>
        <v>15484.599999999999</v>
      </c>
      <c r="E94" s="19">
        <f>SUM(E95)</f>
        <v>15851.7</v>
      </c>
      <c r="F94" s="20">
        <f t="shared" si="1"/>
        <v>102.37074254420521</v>
      </c>
    </row>
    <row r="95" spans="2:6" x14ac:dyDescent="0.25">
      <c r="B95" s="18" t="s">
        <v>174</v>
      </c>
      <c r="C95" s="25" t="s">
        <v>175</v>
      </c>
      <c r="D95" s="19">
        <f>SUM(D96,D97,D98,D101)</f>
        <v>15484.599999999999</v>
      </c>
      <c r="E95" s="19">
        <f>SUM(E96,E97,E98,E101)</f>
        <v>15851.7</v>
      </c>
      <c r="F95" s="20">
        <f t="shared" si="1"/>
        <v>102.37074254420521</v>
      </c>
    </row>
    <row r="96" spans="2:6" ht="31.5" x14ac:dyDescent="0.25">
      <c r="B96" s="18" t="s">
        <v>176</v>
      </c>
      <c r="C96" s="25" t="s">
        <v>177</v>
      </c>
      <c r="D96" s="19">
        <v>4690.6000000000004</v>
      </c>
      <c r="E96" s="19">
        <v>4680.2</v>
      </c>
      <c r="F96" s="20">
        <f t="shared" si="1"/>
        <v>99.778279964183682</v>
      </c>
    </row>
    <row r="97" spans="2:6" x14ac:dyDescent="0.25">
      <c r="B97" s="18" t="s">
        <v>178</v>
      </c>
      <c r="C97" s="25" t="s">
        <v>179</v>
      </c>
      <c r="D97" s="19">
        <v>4702.5</v>
      </c>
      <c r="E97" s="19">
        <v>4924.5</v>
      </c>
      <c r="F97" s="20">
        <f t="shared" si="1"/>
        <v>104.72089314194577</v>
      </c>
    </row>
    <row r="98" spans="2:6" x14ac:dyDescent="0.25">
      <c r="B98" s="30" t="s">
        <v>180</v>
      </c>
      <c r="C98" s="25" t="s">
        <v>181</v>
      </c>
      <c r="D98" s="19">
        <v>6091.2</v>
      </c>
      <c r="E98" s="19">
        <v>6247</v>
      </c>
      <c r="F98" s="20">
        <f t="shared" si="1"/>
        <v>102.55778828473865</v>
      </c>
    </row>
    <row r="99" spans="2:6" x14ac:dyDescent="0.25">
      <c r="B99" s="30" t="s">
        <v>182</v>
      </c>
      <c r="C99" s="25" t="s">
        <v>183</v>
      </c>
      <c r="D99" s="19">
        <v>4440.6000000000004</v>
      </c>
      <c r="E99" s="19">
        <v>4603.2</v>
      </c>
      <c r="F99" s="20">
        <f t="shared" si="1"/>
        <v>103.66166734225104</v>
      </c>
    </row>
    <row r="100" spans="2:6" x14ac:dyDescent="0.25">
      <c r="B100" s="30" t="s">
        <v>184</v>
      </c>
      <c r="C100" s="25" t="s">
        <v>185</v>
      </c>
      <c r="D100" s="19">
        <v>1650.6</v>
      </c>
      <c r="E100" s="19">
        <v>1643.8</v>
      </c>
      <c r="F100" s="20">
        <f t="shared" si="1"/>
        <v>99.58802859566218</v>
      </c>
    </row>
    <row r="101" spans="2:6" ht="31.5" hidden="1" x14ac:dyDescent="0.25">
      <c r="B101" s="18" t="s">
        <v>186</v>
      </c>
      <c r="C101" s="25" t="s">
        <v>187</v>
      </c>
      <c r="D101" s="19">
        <v>0.3</v>
      </c>
      <c r="E101" s="19">
        <v>0</v>
      </c>
      <c r="F101" s="20">
        <f t="shared" si="1"/>
        <v>0</v>
      </c>
    </row>
    <row r="102" spans="2:6" ht="31.5" x14ac:dyDescent="0.25">
      <c r="B102" s="18" t="s">
        <v>188</v>
      </c>
      <c r="C102" s="25" t="s">
        <v>189</v>
      </c>
      <c r="D102" s="19">
        <f>SUM(D108,D103)</f>
        <v>103</v>
      </c>
      <c r="E102" s="19">
        <f>SUM(E103,E108)</f>
        <v>6236.8</v>
      </c>
      <c r="F102" s="20">
        <f t="shared" si="1"/>
        <v>6055.1456310679614</v>
      </c>
    </row>
    <row r="103" spans="2:6" x14ac:dyDescent="0.25">
      <c r="B103" s="18" t="s">
        <v>190</v>
      </c>
      <c r="C103" s="25" t="s">
        <v>191</v>
      </c>
      <c r="D103" s="19">
        <f>SUM(D106+D104)</f>
        <v>2</v>
      </c>
      <c r="E103" s="19">
        <f>SUM(E106+E104)</f>
        <v>23.8</v>
      </c>
      <c r="F103" s="20">
        <f t="shared" si="1"/>
        <v>1190</v>
      </c>
    </row>
    <row r="104" spans="2:6" x14ac:dyDescent="0.25">
      <c r="B104" s="18" t="s">
        <v>192</v>
      </c>
      <c r="C104" s="25" t="s">
        <v>193</v>
      </c>
      <c r="D104" s="19">
        <f>D105</f>
        <v>2</v>
      </c>
      <c r="E104" s="19">
        <f>E105</f>
        <v>23.8</v>
      </c>
      <c r="F104" s="20">
        <f t="shared" si="1"/>
        <v>1190</v>
      </c>
    </row>
    <row r="105" spans="2:6" ht="31.5" x14ac:dyDescent="0.25">
      <c r="B105" s="18" t="s">
        <v>194</v>
      </c>
      <c r="C105" s="25" t="s">
        <v>195</v>
      </c>
      <c r="D105" s="19">
        <v>2</v>
      </c>
      <c r="E105" s="19">
        <v>23.8</v>
      </c>
      <c r="F105" s="20">
        <f t="shared" si="1"/>
        <v>1190</v>
      </c>
    </row>
    <row r="106" spans="2:6" hidden="1" x14ac:dyDescent="0.25">
      <c r="B106" s="18" t="s">
        <v>196</v>
      </c>
      <c r="C106" s="25" t="s">
        <v>197</v>
      </c>
      <c r="D106" s="19">
        <f>SUM(D107)</f>
        <v>0</v>
      </c>
      <c r="E106" s="19">
        <f>SUM(E107)</f>
        <v>0</v>
      </c>
      <c r="F106" s="20">
        <v>0</v>
      </c>
    </row>
    <row r="107" spans="2:6" ht="31.5" hidden="1" x14ac:dyDescent="0.25">
      <c r="B107" s="18" t="s">
        <v>198</v>
      </c>
      <c r="C107" s="25" t="s">
        <v>199</v>
      </c>
      <c r="D107" s="19">
        <v>0</v>
      </c>
      <c r="E107" s="19">
        <v>0</v>
      </c>
      <c r="F107" s="20">
        <v>0</v>
      </c>
    </row>
    <row r="108" spans="2:6" x14ac:dyDescent="0.25">
      <c r="B108" s="18" t="s">
        <v>200</v>
      </c>
      <c r="C108" s="25" t="s">
        <v>201</v>
      </c>
      <c r="D108" s="19">
        <f>SUM(D111+D109)</f>
        <v>101</v>
      </c>
      <c r="E108" s="19">
        <f>SUM(E111+E109)</f>
        <v>6213</v>
      </c>
      <c r="F108" s="20">
        <f t="shared" si="1"/>
        <v>6151.4851485148511</v>
      </c>
    </row>
    <row r="109" spans="2:6" ht="31.5" x14ac:dyDescent="0.25">
      <c r="B109" s="18" t="s">
        <v>202</v>
      </c>
      <c r="C109" s="25" t="s">
        <v>203</v>
      </c>
      <c r="D109" s="19">
        <f>SUM(D110)</f>
        <v>1</v>
      </c>
      <c r="E109" s="19">
        <f>SUM(E110)</f>
        <v>6.7</v>
      </c>
      <c r="F109" s="20">
        <f t="shared" si="1"/>
        <v>670</v>
      </c>
    </row>
    <row r="110" spans="2:6" ht="31.5" x14ac:dyDescent="0.25">
      <c r="B110" s="18" t="s">
        <v>204</v>
      </c>
      <c r="C110" s="25" t="s">
        <v>205</v>
      </c>
      <c r="D110" s="19">
        <v>1</v>
      </c>
      <c r="E110" s="19">
        <v>6.7</v>
      </c>
      <c r="F110" s="20">
        <f t="shared" si="1"/>
        <v>670</v>
      </c>
    </row>
    <row r="111" spans="2:6" x14ac:dyDescent="0.25">
      <c r="B111" s="18" t="s">
        <v>206</v>
      </c>
      <c r="C111" s="25" t="s">
        <v>207</v>
      </c>
      <c r="D111" s="19">
        <f>SUM(D112)</f>
        <v>100</v>
      </c>
      <c r="E111" s="19">
        <f>SUM(E112)</f>
        <v>6206.3</v>
      </c>
      <c r="F111" s="20">
        <f t="shared" si="1"/>
        <v>6206.3</v>
      </c>
    </row>
    <row r="112" spans="2:6" x14ac:dyDescent="0.25">
      <c r="B112" s="18" t="s">
        <v>208</v>
      </c>
      <c r="C112" s="25" t="s">
        <v>209</v>
      </c>
      <c r="D112" s="19">
        <v>100</v>
      </c>
      <c r="E112" s="19">
        <v>6206.3</v>
      </c>
      <c r="F112" s="20">
        <f t="shared" si="1"/>
        <v>6206.3</v>
      </c>
    </row>
    <row r="113" spans="2:6" x14ac:dyDescent="0.25">
      <c r="B113" s="18" t="s">
        <v>210</v>
      </c>
      <c r="C113" s="25" t="s">
        <v>211</v>
      </c>
      <c r="D113" s="19">
        <f>SUM(D116,D114,D121,D126)</f>
        <v>106817</v>
      </c>
      <c r="E113" s="19">
        <f>SUM(E116,E114,E121,E126)</f>
        <v>95033.2</v>
      </c>
      <c r="F113" s="20">
        <f t="shared" si="1"/>
        <v>88.968235393242651</v>
      </c>
    </row>
    <row r="114" spans="2:6" x14ac:dyDescent="0.25">
      <c r="B114" s="18" t="s">
        <v>212</v>
      </c>
      <c r="C114" s="25" t="s">
        <v>213</v>
      </c>
      <c r="D114" s="19">
        <f>SUM(D115)</f>
        <v>93700</v>
      </c>
      <c r="E114" s="19">
        <f>SUM(E115)</f>
        <v>89495.5</v>
      </c>
      <c r="F114" s="20">
        <f t="shared" si="1"/>
        <v>95.512806830309501</v>
      </c>
    </row>
    <row r="115" spans="2:6" x14ac:dyDescent="0.25">
      <c r="B115" s="18" t="s">
        <v>214</v>
      </c>
      <c r="C115" s="25" t="s">
        <v>215</v>
      </c>
      <c r="D115" s="19">
        <v>93700</v>
      </c>
      <c r="E115" s="19">
        <v>89495.5</v>
      </c>
      <c r="F115" s="20">
        <f t="shared" si="1"/>
        <v>95.512806830309501</v>
      </c>
    </row>
    <row r="116" spans="2:6" ht="63" x14ac:dyDescent="0.25">
      <c r="B116" s="18" t="s">
        <v>216</v>
      </c>
      <c r="C116" s="25" t="s">
        <v>217</v>
      </c>
      <c r="D116" s="19">
        <f>SUM(D117+D119)</f>
        <v>1377</v>
      </c>
      <c r="E116" s="19">
        <f>SUM(E117+E119)</f>
        <v>1224.3</v>
      </c>
      <c r="F116" s="20">
        <f t="shared" si="1"/>
        <v>88.910675381263616</v>
      </c>
    </row>
    <row r="117" spans="2:6" ht="63" x14ac:dyDescent="0.25">
      <c r="B117" s="18" t="s">
        <v>218</v>
      </c>
      <c r="C117" s="25" t="s">
        <v>219</v>
      </c>
      <c r="D117" s="19">
        <f>SUM(D118)</f>
        <v>1377</v>
      </c>
      <c r="E117" s="19">
        <f>SUM(E118)</f>
        <v>1224.3</v>
      </c>
      <c r="F117" s="20">
        <f t="shared" si="1"/>
        <v>88.910675381263616</v>
      </c>
    </row>
    <row r="118" spans="2:6" ht="63" x14ac:dyDescent="0.25">
      <c r="B118" s="18" t="s">
        <v>220</v>
      </c>
      <c r="C118" s="25" t="s">
        <v>221</v>
      </c>
      <c r="D118" s="19">
        <v>1377</v>
      </c>
      <c r="E118" s="19">
        <v>1224.3</v>
      </c>
      <c r="F118" s="20">
        <f t="shared" si="1"/>
        <v>88.910675381263616</v>
      </c>
    </row>
    <row r="119" spans="2:6" ht="63" hidden="1" x14ac:dyDescent="0.25">
      <c r="B119" s="18" t="s">
        <v>222</v>
      </c>
      <c r="C119" s="25" t="s">
        <v>223</v>
      </c>
      <c r="D119" s="19">
        <f>SUM(D120)</f>
        <v>0</v>
      </c>
      <c r="E119" s="19">
        <v>0</v>
      </c>
      <c r="F119" s="20" t="e">
        <f t="shared" si="1"/>
        <v>#DIV/0!</v>
      </c>
    </row>
    <row r="120" spans="2:6" ht="63" hidden="1" x14ac:dyDescent="0.25">
      <c r="B120" s="18" t="s">
        <v>224</v>
      </c>
      <c r="C120" s="25" t="s">
        <v>225</v>
      </c>
      <c r="D120" s="19">
        <v>0</v>
      </c>
      <c r="E120" s="19">
        <v>0</v>
      </c>
      <c r="F120" s="20" t="e">
        <f t="shared" si="1"/>
        <v>#DIV/0!</v>
      </c>
    </row>
    <row r="121" spans="2:6" ht="31.5" x14ac:dyDescent="0.25">
      <c r="B121" s="18" t="s">
        <v>226</v>
      </c>
      <c r="C121" s="25" t="s">
        <v>227</v>
      </c>
      <c r="D121" s="19">
        <f>SUM(D122,D124)</f>
        <v>10786</v>
      </c>
      <c r="E121" s="19">
        <f>SUM(E122,E124)</f>
        <v>3762</v>
      </c>
      <c r="F121" s="20">
        <f t="shared" si="1"/>
        <v>34.878546263675133</v>
      </c>
    </row>
    <row r="122" spans="2:6" ht="31.5" x14ac:dyDescent="0.25">
      <c r="B122" s="18" t="s">
        <v>228</v>
      </c>
      <c r="C122" s="25" t="s">
        <v>229</v>
      </c>
      <c r="D122" s="19">
        <f>SUM(D123)</f>
        <v>10449</v>
      </c>
      <c r="E122" s="19">
        <f>SUM(E123)</f>
        <v>3748.5</v>
      </c>
      <c r="F122" s="20">
        <f t="shared" si="1"/>
        <v>35.874246339362621</v>
      </c>
    </row>
    <row r="123" spans="2:6" ht="31.5" x14ac:dyDescent="0.25">
      <c r="B123" s="18" t="s">
        <v>230</v>
      </c>
      <c r="C123" s="25" t="s">
        <v>231</v>
      </c>
      <c r="D123" s="19">
        <v>10449</v>
      </c>
      <c r="E123" s="19">
        <v>3748.5</v>
      </c>
      <c r="F123" s="20">
        <f t="shared" si="1"/>
        <v>35.874246339362621</v>
      </c>
    </row>
    <row r="124" spans="2:6" ht="47.25" x14ac:dyDescent="0.25">
      <c r="B124" s="18" t="s">
        <v>232</v>
      </c>
      <c r="C124" s="25" t="s">
        <v>233</v>
      </c>
      <c r="D124" s="19">
        <f>SUM(D125)</f>
        <v>337</v>
      </c>
      <c r="E124" s="19">
        <f>SUM(E125)</f>
        <v>13.5</v>
      </c>
      <c r="F124" s="20">
        <f t="shared" si="1"/>
        <v>4.0059347181008906</v>
      </c>
    </row>
    <row r="125" spans="2:6" ht="47.25" x14ac:dyDescent="0.25">
      <c r="B125" s="18" t="s">
        <v>234</v>
      </c>
      <c r="C125" s="25" t="s">
        <v>235</v>
      </c>
      <c r="D125" s="19">
        <v>337</v>
      </c>
      <c r="E125" s="19">
        <v>13.5</v>
      </c>
      <c r="F125" s="20">
        <f t="shared" si="1"/>
        <v>4.0059347181008906</v>
      </c>
    </row>
    <row r="126" spans="2:6" ht="63" x14ac:dyDescent="0.25">
      <c r="B126" s="18" t="s">
        <v>236</v>
      </c>
      <c r="C126" s="25" t="s">
        <v>237</v>
      </c>
      <c r="D126" s="19">
        <f t="shared" ref="D126:D127" si="2">SUM(D127)</f>
        <v>954</v>
      </c>
      <c r="E126" s="19">
        <f t="shared" ref="E126:E127" si="3">SUM(E127)</f>
        <v>551.4</v>
      </c>
      <c r="F126" s="20">
        <f t="shared" si="1"/>
        <v>57.79874213836478</v>
      </c>
    </row>
    <row r="127" spans="2:6" ht="47.25" x14ac:dyDescent="0.25">
      <c r="B127" s="18" t="s">
        <v>238</v>
      </c>
      <c r="C127" s="25" t="s">
        <v>239</v>
      </c>
      <c r="D127" s="19">
        <f t="shared" si="2"/>
        <v>954</v>
      </c>
      <c r="E127" s="19">
        <f t="shared" si="3"/>
        <v>551.4</v>
      </c>
      <c r="F127" s="20">
        <f t="shared" si="1"/>
        <v>57.79874213836478</v>
      </c>
    </row>
    <row r="128" spans="2:6" ht="63" x14ac:dyDescent="0.25">
      <c r="B128" s="18" t="s">
        <v>240</v>
      </c>
      <c r="C128" s="25" t="s">
        <v>241</v>
      </c>
      <c r="D128" s="19">
        <v>954</v>
      </c>
      <c r="E128" s="19">
        <v>551.4</v>
      </c>
      <c r="F128" s="20">
        <f t="shared" si="1"/>
        <v>57.79874213836478</v>
      </c>
    </row>
    <row r="129" spans="2:6" x14ac:dyDescent="0.25">
      <c r="B129" s="18" t="s">
        <v>242</v>
      </c>
      <c r="C129" s="14" t="s">
        <v>243</v>
      </c>
      <c r="D129" s="19">
        <f>SUM(D130+D170+D173+D175+D179+D188)</f>
        <v>5647.3</v>
      </c>
      <c r="E129" s="19">
        <f>SUM(E130+E170+E173+E175+E179+E188)</f>
        <v>3293.9</v>
      </c>
      <c r="F129" s="20">
        <f t="shared" si="1"/>
        <v>58.32698811821578</v>
      </c>
    </row>
    <row r="130" spans="2:6" ht="31.5" x14ac:dyDescent="0.25">
      <c r="B130" s="18" t="s">
        <v>244</v>
      </c>
      <c r="C130" s="14" t="s">
        <v>245</v>
      </c>
      <c r="D130" s="19">
        <f>SUM(D131+D133+D136+D140+D144+D147+D149+D151+D154+D157+D159+D161+D163+D166+D168)</f>
        <v>4529.4000000000005</v>
      </c>
      <c r="E130" s="19">
        <f>SUM(E131+E133+E136+E140+E144+E147+E149+E151+E154+E157+E159+E161+E163+E166+E168)</f>
        <v>1637</v>
      </c>
      <c r="F130" s="20">
        <f t="shared" si="1"/>
        <v>36.141652315980039</v>
      </c>
    </row>
    <row r="131" spans="2:6" ht="47.25" x14ac:dyDescent="0.25">
      <c r="B131" s="18" t="s">
        <v>246</v>
      </c>
      <c r="C131" s="25" t="s">
        <v>247</v>
      </c>
      <c r="D131" s="19">
        <f>SUM(D132)</f>
        <v>87.3</v>
      </c>
      <c r="E131" s="27">
        <f>SUM(E132)</f>
        <v>32.4</v>
      </c>
      <c r="F131" s="20">
        <f t="shared" si="1"/>
        <v>37.113402061855673</v>
      </c>
    </row>
    <row r="132" spans="2:6" ht="63" x14ac:dyDescent="0.25">
      <c r="B132" s="18" t="s">
        <v>248</v>
      </c>
      <c r="C132" s="25" t="s">
        <v>249</v>
      </c>
      <c r="D132" s="28">
        <v>87.3</v>
      </c>
      <c r="E132" s="28">
        <v>32.4</v>
      </c>
      <c r="F132" s="20">
        <f t="shared" si="1"/>
        <v>37.113402061855673</v>
      </c>
    </row>
    <row r="133" spans="2:6" ht="63" x14ac:dyDescent="0.25">
      <c r="B133" s="18" t="s">
        <v>250</v>
      </c>
      <c r="C133" s="25" t="s">
        <v>251</v>
      </c>
      <c r="D133" s="19">
        <f>SUM(D134:D135)</f>
        <v>347.8</v>
      </c>
      <c r="E133" s="27">
        <v>334.6</v>
      </c>
      <c r="F133" s="20">
        <f t="shared" si="1"/>
        <v>96.204715353651522</v>
      </c>
    </row>
    <row r="134" spans="2:6" ht="94.5" x14ac:dyDescent="0.25">
      <c r="B134" s="18" t="s">
        <v>252</v>
      </c>
      <c r="C134" s="25" t="s">
        <v>253</v>
      </c>
      <c r="D134" s="31">
        <v>1</v>
      </c>
      <c r="E134" s="28">
        <v>0.5</v>
      </c>
      <c r="F134" s="20">
        <f t="shared" si="1"/>
        <v>50</v>
      </c>
    </row>
    <row r="135" spans="2:6" ht="78.75" x14ac:dyDescent="0.25">
      <c r="B135" s="18" t="s">
        <v>254</v>
      </c>
      <c r="C135" s="25" t="s">
        <v>255</v>
      </c>
      <c r="D135" s="28">
        <v>346.8</v>
      </c>
      <c r="E135" s="28">
        <v>334.1</v>
      </c>
      <c r="F135" s="20">
        <f t="shared" si="1"/>
        <v>96.337946943483274</v>
      </c>
    </row>
    <row r="136" spans="2:6" ht="47.25" x14ac:dyDescent="0.25">
      <c r="B136" s="18" t="s">
        <v>256</v>
      </c>
      <c r="C136" s="25" t="s">
        <v>257</v>
      </c>
      <c r="D136" s="28">
        <f>SUM(D137+D138+D139)</f>
        <v>25.599999999999998</v>
      </c>
      <c r="E136" s="28">
        <f>SUM(E137+E138+E139)</f>
        <v>45.8</v>
      </c>
      <c r="F136" s="20">
        <f t="shared" si="1"/>
        <v>178.90625</v>
      </c>
    </row>
    <row r="137" spans="2:6" ht="78.75" x14ac:dyDescent="0.25">
      <c r="B137" s="18" t="s">
        <v>258</v>
      </c>
      <c r="C137" s="25" t="s">
        <v>259</v>
      </c>
      <c r="D137" s="28">
        <v>21.7</v>
      </c>
      <c r="E137" s="28">
        <v>0.5</v>
      </c>
      <c r="F137" s="20">
        <f t="shared" si="1"/>
        <v>2.3041474654377883</v>
      </c>
    </row>
    <row r="138" spans="2:6" ht="63" x14ac:dyDescent="0.25">
      <c r="B138" s="32" t="s">
        <v>260</v>
      </c>
      <c r="C138" s="25" t="s">
        <v>261</v>
      </c>
      <c r="D138" s="28">
        <v>3.9</v>
      </c>
      <c r="E138" s="28">
        <v>45.3</v>
      </c>
      <c r="F138" s="20">
        <f t="shared" ref="F138:F146" si="4">SUM(E138/D138)*100</f>
        <v>1161.5384615384614</v>
      </c>
    </row>
    <row r="139" spans="2:6" ht="63" hidden="1" x14ac:dyDescent="0.25">
      <c r="B139" s="33" t="s">
        <v>262</v>
      </c>
      <c r="C139" s="25" t="s">
        <v>263</v>
      </c>
      <c r="D139" s="28">
        <v>0</v>
      </c>
      <c r="E139" s="28">
        <v>0</v>
      </c>
      <c r="F139" s="20" t="e">
        <f t="shared" si="4"/>
        <v>#DIV/0!</v>
      </c>
    </row>
    <row r="140" spans="2:6" ht="47.25" x14ac:dyDescent="0.25">
      <c r="B140" s="18" t="s">
        <v>264</v>
      </c>
      <c r="C140" s="25" t="s">
        <v>265</v>
      </c>
      <c r="D140" s="28">
        <f>SUM(D141+D142+D143)</f>
        <v>66.7</v>
      </c>
      <c r="E140" s="34">
        <v>3</v>
      </c>
      <c r="F140" s="20">
        <f t="shared" si="4"/>
        <v>4.497751124437781</v>
      </c>
    </row>
    <row r="141" spans="2:6" ht="78.75" x14ac:dyDescent="0.25">
      <c r="B141" s="18" t="s">
        <v>266</v>
      </c>
      <c r="C141" s="25" t="s">
        <v>267</v>
      </c>
      <c r="D141" s="28">
        <v>0.5</v>
      </c>
      <c r="E141" s="28">
        <v>0</v>
      </c>
      <c r="F141" s="20">
        <f t="shared" si="4"/>
        <v>0</v>
      </c>
    </row>
    <row r="142" spans="2:6" ht="78.75" x14ac:dyDescent="0.25">
      <c r="B142" s="18" t="s">
        <v>268</v>
      </c>
      <c r="C142" s="25" t="s">
        <v>269</v>
      </c>
      <c r="D142" s="28">
        <v>66.2</v>
      </c>
      <c r="E142" s="31">
        <v>0</v>
      </c>
      <c r="F142" s="20">
        <f t="shared" si="4"/>
        <v>0</v>
      </c>
    </row>
    <row r="143" spans="2:6" ht="63" hidden="1" x14ac:dyDescent="0.25">
      <c r="B143" s="33" t="s">
        <v>270</v>
      </c>
      <c r="C143" s="25" t="s">
        <v>271</v>
      </c>
      <c r="D143" s="28">
        <v>0</v>
      </c>
      <c r="E143" s="28">
        <v>0</v>
      </c>
      <c r="F143" s="20" t="e">
        <f t="shared" si="4"/>
        <v>#DIV/0!</v>
      </c>
    </row>
    <row r="144" spans="2:6" ht="47.25" x14ac:dyDescent="0.25">
      <c r="B144" s="18" t="s">
        <v>272</v>
      </c>
      <c r="C144" s="25" t="s">
        <v>273</v>
      </c>
      <c r="D144" s="28">
        <f>SUM(D145+D146)</f>
        <v>186</v>
      </c>
      <c r="E144" s="28">
        <f>SUM(E145+E146)</f>
        <v>2</v>
      </c>
      <c r="F144" s="20">
        <f t="shared" si="4"/>
        <v>1.0752688172043012</v>
      </c>
    </row>
    <row r="145" spans="2:6" ht="78.75" x14ac:dyDescent="0.25">
      <c r="B145" s="18" t="s">
        <v>274</v>
      </c>
      <c r="C145" s="25" t="s">
        <v>275</v>
      </c>
      <c r="D145" s="28">
        <v>185.3</v>
      </c>
      <c r="E145" s="28">
        <v>0</v>
      </c>
      <c r="F145" s="20">
        <f t="shared" si="4"/>
        <v>0</v>
      </c>
    </row>
    <row r="146" spans="2:6" ht="63" x14ac:dyDescent="0.25">
      <c r="B146" s="18" t="s">
        <v>276</v>
      </c>
      <c r="C146" s="25" t="s">
        <v>277</v>
      </c>
      <c r="D146" s="28">
        <v>0.7</v>
      </c>
      <c r="E146" s="28">
        <v>2</v>
      </c>
      <c r="F146" s="20">
        <f t="shared" si="4"/>
        <v>285.71428571428572</v>
      </c>
    </row>
    <row r="147" spans="2:6" ht="63" x14ac:dyDescent="0.25">
      <c r="B147" s="18" t="s">
        <v>278</v>
      </c>
      <c r="C147" s="25" t="s">
        <v>279</v>
      </c>
      <c r="D147" s="28">
        <f>SUM(D148)</f>
        <v>0.5</v>
      </c>
      <c r="E147" s="28">
        <f>SUM(E148)</f>
        <v>0</v>
      </c>
      <c r="F147" s="20">
        <f t="shared" ref="F147:F210" si="5">SUM(E147/D147)*100</f>
        <v>0</v>
      </c>
    </row>
    <row r="148" spans="2:6" ht="78.75" x14ac:dyDescent="0.25">
      <c r="B148" s="18" t="s">
        <v>280</v>
      </c>
      <c r="C148" s="25" t="s">
        <v>281</v>
      </c>
      <c r="D148" s="28">
        <v>0.5</v>
      </c>
      <c r="E148" s="28">
        <v>0</v>
      </c>
      <c r="F148" s="20">
        <f t="shared" si="5"/>
        <v>0</v>
      </c>
    </row>
    <row r="149" spans="2:6" ht="47.25" x14ac:dyDescent="0.25">
      <c r="B149" s="23" t="s">
        <v>282</v>
      </c>
      <c r="C149" s="25" t="s">
        <v>283</v>
      </c>
      <c r="D149" s="28">
        <f>SUM(D150)</f>
        <v>1.7</v>
      </c>
      <c r="E149" s="28">
        <f>SUM(E150)</f>
        <v>0</v>
      </c>
      <c r="F149" s="20">
        <f t="shared" si="5"/>
        <v>0</v>
      </c>
    </row>
    <row r="150" spans="2:6" ht="63" x14ac:dyDescent="0.25">
      <c r="B150" s="23" t="s">
        <v>284</v>
      </c>
      <c r="C150" s="25" t="s">
        <v>285</v>
      </c>
      <c r="D150" s="28">
        <v>1.7</v>
      </c>
      <c r="E150" s="28">
        <v>0</v>
      </c>
      <c r="F150" s="20">
        <f t="shared" si="5"/>
        <v>0</v>
      </c>
    </row>
    <row r="151" spans="2:6" ht="63" x14ac:dyDescent="0.25">
      <c r="B151" s="18" t="s">
        <v>286</v>
      </c>
      <c r="C151" s="25" t="s">
        <v>287</v>
      </c>
      <c r="D151" s="28">
        <f>SUM(D152+D153)</f>
        <v>242</v>
      </c>
      <c r="E151" s="28">
        <f>SUM(E152+E153)</f>
        <v>212.1</v>
      </c>
      <c r="F151" s="20">
        <f t="shared" si="5"/>
        <v>87.644628099173545</v>
      </c>
    </row>
    <row r="152" spans="2:6" ht="94.5" x14ac:dyDescent="0.25">
      <c r="B152" s="18" t="s">
        <v>288</v>
      </c>
      <c r="C152" s="25" t="s">
        <v>289</v>
      </c>
      <c r="D152" s="28">
        <v>16.7</v>
      </c>
      <c r="E152" s="28">
        <v>50</v>
      </c>
      <c r="F152" s="20">
        <f t="shared" si="5"/>
        <v>299.40119760479041</v>
      </c>
    </row>
    <row r="153" spans="2:6" ht="78.75" x14ac:dyDescent="0.25">
      <c r="B153" s="32" t="s">
        <v>290</v>
      </c>
      <c r="C153" s="25" t="s">
        <v>291</v>
      </c>
      <c r="D153" s="28">
        <v>225.3</v>
      </c>
      <c r="E153" s="28">
        <v>162.1</v>
      </c>
      <c r="F153" s="20">
        <f t="shared" si="5"/>
        <v>71.948513093652906</v>
      </c>
    </row>
    <row r="154" spans="2:6" ht="78.75" x14ac:dyDescent="0.25">
      <c r="B154" s="32" t="s">
        <v>292</v>
      </c>
      <c r="C154" s="25" t="s">
        <v>293</v>
      </c>
      <c r="D154" s="28">
        <f>SUM(D155:D156)</f>
        <v>34.200000000000003</v>
      </c>
      <c r="E154" s="28">
        <f>SUM(E155:E156)</f>
        <v>62.8</v>
      </c>
      <c r="F154" s="20">
        <f t="shared" si="5"/>
        <v>183.62573099415204</v>
      </c>
    </row>
    <row r="155" spans="2:6" ht="110.25" x14ac:dyDescent="0.25">
      <c r="B155" s="32" t="s">
        <v>294</v>
      </c>
      <c r="C155" s="25" t="s">
        <v>295</v>
      </c>
      <c r="D155" s="28">
        <v>34.200000000000003</v>
      </c>
      <c r="E155" s="28">
        <v>52.8</v>
      </c>
      <c r="F155" s="20">
        <f t="shared" si="5"/>
        <v>154.38596491228068</v>
      </c>
    </row>
    <row r="156" spans="2:6" ht="126" x14ac:dyDescent="0.25">
      <c r="B156" s="18" t="s">
        <v>296</v>
      </c>
      <c r="C156" s="25" t="s">
        <v>297</v>
      </c>
      <c r="D156" s="28">
        <v>0</v>
      </c>
      <c r="E156" s="28">
        <v>10</v>
      </c>
      <c r="F156" s="20">
        <v>0</v>
      </c>
    </row>
    <row r="157" spans="2:6" ht="47.25" x14ac:dyDescent="0.25">
      <c r="B157" s="32" t="s">
        <v>298</v>
      </c>
      <c r="C157" s="25" t="s">
        <v>299</v>
      </c>
      <c r="D157" s="28">
        <v>0</v>
      </c>
      <c r="E157" s="28">
        <f>E158</f>
        <v>-1.3</v>
      </c>
      <c r="F157" s="20">
        <v>0</v>
      </c>
    </row>
    <row r="158" spans="2:6" ht="78.75" x14ac:dyDescent="0.25">
      <c r="B158" s="32" t="s">
        <v>300</v>
      </c>
      <c r="C158" s="25" t="s">
        <v>301</v>
      </c>
      <c r="D158" s="28">
        <v>0</v>
      </c>
      <c r="E158" s="28">
        <v>-1.3</v>
      </c>
      <c r="F158" s="20">
        <v>0</v>
      </c>
    </row>
    <row r="159" spans="2:6" ht="47.25" x14ac:dyDescent="0.25">
      <c r="B159" s="18" t="s">
        <v>302</v>
      </c>
      <c r="C159" s="25" t="s">
        <v>303</v>
      </c>
      <c r="D159" s="28">
        <f>SUM(D160)</f>
        <v>3.1</v>
      </c>
      <c r="E159" s="28">
        <f>SUM(E160)</f>
        <v>1.1000000000000001</v>
      </c>
      <c r="F159" s="20">
        <f t="shared" si="5"/>
        <v>35.483870967741936</v>
      </c>
    </row>
    <row r="160" spans="2:6" ht="63" x14ac:dyDescent="0.25">
      <c r="B160" s="18" t="s">
        <v>304</v>
      </c>
      <c r="C160" s="25" t="s">
        <v>305</v>
      </c>
      <c r="D160" s="28">
        <v>3.1</v>
      </c>
      <c r="E160" s="28">
        <v>1.1000000000000001</v>
      </c>
      <c r="F160" s="20">
        <f t="shared" si="5"/>
        <v>35.483870967741936</v>
      </c>
    </row>
    <row r="161" spans="2:6" ht="78.75" x14ac:dyDescent="0.25">
      <c r="B161" s="18" t="s">
        <v>306</v>
      </c>
      <c r="C161" s="25" t="s">
        <v>307</v>
      </c>
      <c r="D161" s="28">
        <f>SUM(D162)</f>
        <v>33.9</v>
      </c>
      <c r="E161" s="28">
        <f>SUM(E162)</f>
        <v>0</v>
      </c>
      <c r="F161" s="20">
        <f t="shared" si="5"/>
        <v>0</v>
      </c>
    </row>
    <row r="162" spans="2:6" ht="94.5" x14ac:dyDescent="0.25">
      <c r="B162" s="23" t="s">
        <v>308</v>
      </c>
      <c r="C162" s="25" t="s">
        <v>309</v>
      </c>
      <c r="D162" s="28">
        <v>33.9</v>
      </c>
      <c r="E162" s="28">
        <v>0</v>
      </c>
      <c r="F162" s="20">
        <f t="shared" si="5"/>
        <v>0</v>
      </c>
    </row>
    <row r="163" spans="2:6" ht="47.25" x14ac:dyDescent="0.25">
      <c r="B163" s="18" t="s">
        <v>310</v>
      </c>
      <c r="C163" s="25" t="s">
        <v>311</v>
      </c>
      <c r="D163" s="28">
        <f>SUM(D164:D165)</f>
        <v>740.3</v>
      </c>
      <c r="E163" s="28">
        <f>SUM(E164:E165)</f>
        <v>139.4</v>
      </c>
      <c r="F163" s="20">
        <f t="shared" si="5"/>
        <v>18.830203971362963</v>
      </c>
    </row>
    <row r="164" spans="2:6" ht="78.75" x14ac:dyDescent="0.25">
      <c r="B164" s="18" t="s">
        <v>312</v>
      </c>
      <c r="C164" s="25" t="s">
        <v>313</v>
      </c>
      <c r="D164" s="28">
        <v>39</v>
      </c>
      <c r="E164" s="28">
        <v>0</v>
      </c>
      <c r="F164" s="20">
        <f t="shared" si="5"/>
        <v>0</v>
      </c>
    </row>
    <row r="165" spans="2:6" ht="63" x14ac:dyDescent="0.25">
      <c r="B165" s="18" t="s">
        <v>314</v>
      </c>
      <c r="C165" s="25" t="s">
        <v>315</v>
      </c>
      <c r="D165" s="28">
        <v>701.3</v>
      </c>
      <c r="E165" s="28">
        <v>139.4</v>
      </c>
      <c r="F165" s="20">
        <f t="shared" si="5"/>
        <v>19.877370597461859</v>
      </c>
    </row>
    <row r="166" spans="2:6" ht="63" x14ac:dyDescent="0.25">
      <c r="B166" s="18" t="s">
        <v>316</v>
      </c>
      <c r="C166" s="25" t="s">
        <v>317</v>
      </c>
      <c r="D166" s="28">
        <f>SUM(D167)</f>
        <v>2760.3</v>
      </c>
      <c r="E166" s="28">
        <f>SUM(E167)</f>
        <v>803.1</v>
      </c>
      <c r="F166" s="20">
        <f t="shared" si="5"/>
        <v>29.094663623519178</v>
      </c>
    </row>
    <row r="167" spans="2:6" ht="78.75" x14ac:dyDescent="0.25">
      <c r="B167" s="18" t="s">
        <v>318</v>
      </c>
      <c r="C167" s="25" t="s">
        <v>319</v>
      </c>
      <c r="D167" s="28">
        <v>2760.3</v>
      </c>
      <c r="E167" s="28">
        <v>803.1</v>
      </c>
      <c r="F167" s="20">
        <f t="shared" si="5"/>
        <v>29.094663623519178</v>
      </c>
    </row>
    <row r="168" spans="2:6" ht="47.25" x14ac:dyDescent="0.25">
      <c r="B168" s="18" t="s">
        <v>320</v>
      </c>
      <c r="C168" s="25" t="s">
        <v>321</v>
      </c>
      <c r="D168" s="28">
        <f>D169</f>
        <v>0</v>
      </c>
      <c r="E168" s="28">
        <f>E169</f>
        <v>2</v>
      </c>
      <c r="F168" s="20">
        <v>0</v>
      </c>
    </row>
    <row r="169" spans="2:6" ht="63" x14ac:dyDescent="0.25">
      <c r="B169" s="18" t="s">
        <v>322</v>
      </c>
      <c r="C169" s="25" t="s">
        <v>323</v>
      </c>
      <c r="D169" s="28">
        <v>0</v>
      </c>
      <c r="E169" s="28">
        <v>2</v>
      </c>
      <c r="F169" s="20">
        <v>0</v>
      </c>
    </row>
    <row r="170" spans="2:6" ht="94.5" x14ac:dyDescent="0.25">
      <c r="B170" s="33" t="s">
        <v>324</v>
      </c>
      <c r="C170" s="25" t="s">
        <v>325</v>
      </c>
      <c r="D170" s="28">
        <f>SUM(D171,D172)</f>
        <v>62.2</v>
      </c>
      <c r="E170" s="28">
        <f>SUM(E171,E172)</f>
        <v>0</v>
      </c>
      <c r="F170" s="20">
        <f t="shared" si="5"/>
        <v>0</v>
      </c>
    </row>
    <row r="171" spans="2:6" ht="110.25" hidden="1" x14ac:dyDescent="0.25">
      <c r="B171" s="33" t="s">
        <v>326</v>
      </c>
      <c r="C171" s="25" t="s">
        <v>327</v>
      </c>
      <c r="D171" s="28">
        <v>0</v>
      </c>
      <c r="E171" s="28">
        <v>0</v>
      </c>
      <c r="F171" s="20">
        <v>0</v>
      </c>
    </row>
    <row r="172" spans="2:6" ht="110.25" x14ac:dyDescent="0.25">
      <c r="B172" s="33" t="s">
        <v>328</v>
      </c>
      <c r="C172" s="25" t="s">
        <v>329</v>
      </c>
      <c r="D172" s="28">
        <v>62.2</v>
      </c>
      <c r="E172" s="28">
        <v>0</v>
      </c>
      <c r="F172" s="20">
        <f t="shared" si="5"/>
        <v>0</v>
      </c>
    </row>
    <row r="173" spans="2:6" ht="31.5" x14ac:dyDescent="0.25">
      <c r="B173" s="18" t="s">
        <v>330</v>
      </c>
      <c r="C173" s="25" t="s">
        <v>331</v>
      </c>
      <c r="D173" s="28">
        <f>SUM(D174)</f>
        <v>174.7</v>
      </c>
      <c r="E173" s="28">
        <f>SUM(E174)</f>
        <v>112.9</v>
      </c>
      <c r="F173" s="20">
        <f t="shared" si="5"/>
        <v>64.62507155123069</v>
      </c>
    </row>
    <row r="174" spans="2:6" ht="47.25" x14ac:dyDescent="0.25">
      <c r="B174" s="18" t="s">
        <v>332</v>
      </c>
      <c r="C174" s="25" t="s">
        <v>333</v>
      </c>
      <c r="D174" s="28">
        <v>174.7</v>
      </c>
      <c r="E174" s="28">
        <v>112.9</v>
      </c>
      <c r="F174" s="20">
        <f t="shared" si="5"/>
        <v>64.62507155123069</v>
      </c>
    </row>
    <row r="175" spans="2:6" ht="78.75" x14ac:dyDescent="0.25">
      <c r="B175" s="18" t="s">
        <v>334</v>
      </c>
      <c r="C175" s="25" t="s">
        <v>335</v>
      </c>
      <c r="D175" s="28">
        <f>D176+D177</f>
        <v>356</v>
      </c>
      <c r="E175" s="28">
        <f>E176+E177</f>
        <v>1523.9</v>
      </c>
      <c r="F175" s="20">
        <f t="shared" si="5"/>
        <v>428.06179775280901</v>
      </c>
    </row>
    <row r="176" spans="2:6" ht="63" x14ac:dyDescent="0.25">
      <c r="B176" s="18" t="s">
        <v>336</v>
      </c>
      <c r="C176" s="25" t="s">
        <v>337</v>
      </c>
      <c r="D176" s="28">
        <v>351</v>
      </c>
      <c r="E176" s="28">
        <v>1173.8</v>
      </c>
      <c r="F176" s="20">
        <f t="shared" si="5"/>
        <v>334.41595441595439</v>
      </c>
    </row>
    <row r="177" spans="2:6" ht="63" x14ac:dyDescent="0.25">
      <c r="B177" s="18" t="s">
        <v>338</v>
      </c>
      <c r="C177" s="25" t="s">
        <v>339</v>
      </c>
      <c r="D177" s="28">
        <f>D178</f>
        <v>5</v>
      </c>
      <c r="E177" s="28">
        <f>E178</f>
        <v>350.1</v>
      </c>
      <c r="F177" s="20">
        <f t="shared" si="5"/>
        <v>7002.0000000000009</v>
      </c>
    </row>
    <row r="178" spans="2:6" ht="47.25" x14ac:dyDescent="0.25">
      <c r="B178" s="18" t="s">
        <v>340</v>
      </c>
      <c r="C178" s="25" t="s">
        <v>341</v>
      </c>
      <c r="D178" s="28">
        <v>5</v>
      </c>
      <c r="E178" s="28">
        <v>350.1</v>
      </c>
      <c r="F178" s="20">
        <f t="shared" si="5"/>
        <v>7002.0000000000009</v>
      </c>
    </row>
    <row r="179" spans="2:6" x14ac:dyDescent="0.25">
      <c r="B179" s="18" t="s">
        <v>342</v>
      </c>
      <c r="C179" s="25" t="s">
        <v>343</v>
      </c>
      <c r="D179" s="28">
        <f>SUM(D180+D185+D183)</f>
        <v>25</v>
      </c>
      <c r="E179" s="28">
        <f>SUM(E180+E185+E183)</f>
        <v>20.100000000000001</v>
      </c>
      <c r="F179" s="20">
        <f t="shared" si="5"/>
        <v>80.400000000000006</v>
      </c>
    </row>
    <row r="180" spans="2:6" ht="63" x14ac:dyDescent="0.25">
      <c r="B180" s="18" t="s">
        <v>344</v>
      </c>
      <c r="C180" s="25" t="s">
        <v>345</v>
      </c>
      <c r="D180" s="28">
        <f>SUM(D182+D181)</f>
        <v>20</v>
      </c>
      <c r="E180" s="28">
        <f>SUM(E182+E181)</f>
        <v>14</v>
      </c>
      <c r="F180" s="20">
        <f t="shared" si="5"/>
        <v>70</v>
      </c>
    </row>
    <row r="181" spans="2:6" ht="31.5" hidden="1" x14ac:dyDescent="0.25">
      <c r="B181" s="33" t="s">
        <v>346</v>
      </c>
      <c r="C181" s="25" t="s">
        <v>347</v>
      </c>
      <c r="D181" s="28">
        <v>0</v>
      </c>
      <c r="E181" s="28">
        <v>0</v>
      </c>
      <c r="F181" s="20">
        <v>0</v>
      </c>
    </row>
    <row r="182" spans="2:6" ht="47.25" x14ac:dyDescent="0.25">
      <c r="B182" s="18" t="s">
        <v>348</v>
      </c>
      <c r="C182" s="25" t="s">
        <v>349</v>
      </c>
      <c r="D182" s="28">
        <v>20</v>
      </c>
      <c r="E182" s="28">
        <v>14</v>
      </c>
      <c r="F182" s="20">
        <f t="shared" si="5"/>
        <v>70</v>
      </c>
    </row>
    <row r="183" spans="2:6" ht="31.5" hidden="1" x14ac:dyDescent="0.25">
      <c r="B183" s="33" t="s">
        <v>350</v>
      </c>
      <c r="C183" s="25" t="s">
        <v>351</v>
      </c>
      <c r="D183" s="28">
        <f>SUM(D184)</f>
        <v>0</v>
      </c>
      <c r="E183" s="28">
        <f>SUM(E184)</f>
        <v>0</v>
      </c>
      <c r="F183" s="20">
        <v>0</v>
      </c>
    </row>
    <row r="184" spans="2:6" ht="47.25" hidden="1" x14ac:dyDescent="0.25">
      <c r="B184" s="33" t="s">
        <v>352</v>
      </c>
      <c r="C184" s="25" t="s">
        <v>353</v>
      </c>
      <c r="D184" s="28">
        <v>0</v>
      </c>
      <c r="E184" s="28">
        <v>0</v>
      </c>
      <c r="F184" s="20">
        <v>0</v>
      </c>
    </row>
    <row r="185" spans="2:6" ht="63" x14ac:dyDescent="0.25">
      <c r="B185" s="18" t="s">
        <v>354</v>
      </c>
      <c r="C185" s="25" t="s">
        <v>355</v>
      </c>
      <c r="D185" s="28">
        <f>SUM(D186:D187)</f>
        <v>5</v>
      </c>
      <c r="E185" s="28">
        <f>SUM(E186:E187)</f>
        <v>6.1</v>
      </c>
      <c r="F185" s="20">
        <f t="shared" si="5"/>
        <v>122</v>
      </c>
    </row>
    <row r="186" spans="2:6" ht="47.25" x14ac:dyDescent="0.25">
      <c r="B186" s="18" t="s">
        <v>356</v>
      </c>
      <c r="C186" s="25" t="s">
        <v>357</v>
      </c>
      <c r="D186" s="28">
        <v>5</v>
      </c>
      <c r="E186" s="28">
        <v>0.6</v>
      </c>
      <c r="F186" s="20">
        <f t="shared" si="5"/>
        <v>12</v>
      </c>
    </row>
    <row r="187" spans="2:6" ht="63" x14ac:dyDescent="0.25">
      <c r="B187" s="18" t="s">
        <v>358</v>
      </c>
      <c r="C187" s="25" t="s">
        <v>359</v>
      </c>
      <c r="D187" s="28">
        <v>0</v>
      </c>
      <c r="E187" s="28">
        <v>5.5</v>
      </c>
      <c r="F187" s="20">
        <v>0</v>
      </c>
    </row>
    <row r="188" spans="2:6" x14ac:dyDescent="0.25">
      <c r="B188" s="18" t="s">
        <v>360</v>
      </c>
      <c r="C188" s="25" t="s">
        <v>361</v>
      </c>
      <c r="D188" s="28">
        <f t="shared" ref="D188:D189" si="6">SUM(D189)</f>
        <v>500</v>
      </c>
      <c r="E188" s="28">
        <f t="shared" ref="E188:E189" si="7">SUM(E189)</f>
        <v>0</v>
      </c>
      <c r="F188" s="20">
        <f t="shared" si="5"/>
        <v>0</v>
      </c>
    </row>
    <row r="189" spans="2:6" ht="31.5" x14ac:dyDescent="0.25">
      <c r="B189" s="18" t="s">
        <v>362</v>
      </c>
      <c r="C189" s="25" t="s">
        <v>363</v>
      </c>
      <c r="D189" s="28">
        <f t="shared" si="6"/>
        <v>500</v>
      </c>
      <c r="E189" s="28">
        <f t="shared" si="7"/>
        <v>0</v>
      </c>
      <c r="F189" s="20">
        <f t="shared" si="5"/>
        <v>0</v>
      </c>
    </row>
    <row r="190" spans="2:6" ht="31.5" x14ac:dyDescent="0.25">
      <c r="B190" s="18" t="s">
        <v>364</v>
      </c>
      <c r="C190" s="25" t="s">
        <v>365</v>
      </c>
      <c r="D190" s="28">
        <v>500</v>
      </c>
      <c r="E190" s="28">
        <v>0</v>
      </c>
      <c r="F190" s="20">
        <f t="shared" si="5"/>
        <v>0</v>
      </c>
    </row>
    <row r="191" spans="2:6" x14ac:dyDescent="0.25">
      <c r="B191" s="18" t="s">
        <v>366</v>
      </c>
      <c r="C191" s="25" t="s">
        <v>367</v>
      </c>
      <c r="D191" s="28">
        <f>SUM(D192+D194+D196)</f>
        <v>0</v>
      </c>
      <c r="E191" s="28">
        <f>SUM(E192+E194+E196)</f>
        <v>1730.8</v>
      </c>
      <c r="F191" s="20">
        <v>0</v>
      </c>
    </row>
    <row r="192" spans="2:6" x14ac:dyDescent="0.25">
      <c r="B192" s="18" t="s">
        <v>368</v>
      </c>
      <c r="C192" s="25" t="s">
        <v>369</v>
      </c>
      <c r="D192" s="28">
        <f>SUM(D193)</f>
        <v>0</v>
      </c>
      <c r="E192" s="28">
        <f>SUM(E193)</f>
        <v>-3</v>
      </c>
      <c r="F192" s="20">
        <v>0</v>
      </c>
    </row>
    <row r="193" spans="1:6" x14ac:dyDescent="0.25">
      <c r="B193" s="18" t="s">
        <v>370</v>
      </c>
      <c r="C193" s="25" t="s">
        <v>371</v>
      </c>
      <c r="D193" s="28">
        <v>0</v>
      </c>
      <c r="E193" s="28">
        <v>-3</v>
      </c>
      <c r="F193" s="20">
        <v>0</v>
      </c>
    </row>
    <row r="194" spans="1:6" hidden="1" x14ac:dyDescent="0.25">
      <c r="A194" s="1" t="s">
        <v>372</v>
      </c>
      <c r="B194" s="30" t="s">
        <v>373</v>
      </c>
      <c r="C194" s="25" t="s">
        <v>374</v>
      </c>
      <c r="D194" s="28">
        <f>SUM(D195)</f>
        <v>0</v>
      </c>
      <c r="E194" s="28">
        <f>SUM(E195)</f>
        <v>0</v>
      </c>
      <c r="F194" s="20">
        <v>0</v>
      </c>
    </row>
    <row r="195" spans="1:6" hidden="1" x14ac:dyDescent="0.25">
      <c r="B195" s="18" t="s">
        <v>375</v>
      </c>
      <c r="C195" s="25" t="s">
        <v>376</v>
      </c>
      <c r="D195" s="28">
        <v>0</v>
      </c>
      <c r="E195" s="28">
        <v>0</v>
      </c>
      <c r="F195" s="20">
        <v>0</v>
      </c>
    </row>
    <row r="196" spans="1:6" ht="31.5" x14ac:dyDescent="0.25">
      <c r="B196" s="18" t="s">
        <v>377</v>
      </c>
      <c r="C196" s="25" t="s">
        <v>378</v>
      </c>
      <c r="D196" s="28">
        <f>D197</f>
        <v>0</v>
      </c>
      <c r="E196" s="28">
        <f>E197</f>
        <v>1733.8</v>
      </c>
      <c r="F196" s="20">
        <v>0</v>
      </c>
    </row>
    <row r="197" spans="1:6" ht="31.5" x14ac:dyDescent="0.25">
      <c r="B197" s="18" t="s">
        <v>379</v>
      </c>
      <c r="C197" s="25" t="s">
        <v>380</v>
      </c>
      <c r="D197" s="28">
        <v>0</v>
      </c>
      <c r="E197" s="28">
        <v>1733.8</v>
      </c>
      <c r="F197" s="20">
        <v>0</v>
      </c>
    </row>
    <row r="198" spans="1:6" x14ac:dyDescent="0.25">
      <c r="B198" s="18" t="s">
        <v>381</v>
      </c>
      <c r="C198" s="14" t="s">
        <v>382</v>
      </c>
      <c r="D198" s="19">
        <f>SUM(D199,D270,D280,D273,D264,D267)</f>
        <v>5172643.5</v>
      </c>
      <c r="E198" s="19">
        <f>SUM(E199,E270,E277,E280,E273,E264,E267)</f>
        <v>3974653.1</v>
      </c>
      <c r="F198" s="20">
        <f t="shared" si="5"/>
        <v>76.839880807560007</v>
      </c>
    </row>
    <row r="199" spans="1:6" ht="31.5" x14ac:dyDescent="0.25">
      <c r="B199" s="18" t="s">
        <v>383</v>
      </c>
      <c r="C199" s="14" t="s">
        <v>384</v>
      </c>
      <c r="D199" s="19">
        <f>SUM(D200,D207,D238,D253)</f>
        <v>5170793.5</v>
      </c>
      <c r="E199" s="19">
        <f>SUM(E200,E207,E238,E253)</f>
        <v>3926122.4</v>
      </c>
      <c r="F199" s="20">
        <f t="shared" si="5"/>
        <v>75.928818275183488</v>
      </c>
    </row>
    <row r="200" spans="1:6" ht="31.5" x14ac:dyDescent="0.25">
      <c r="B200" s="18" t="s">
        <v>385</v>
      </c>
      <c r="C200" s="14" t="s">
        <v>386</v>
      </c>
      <c r="D200" s="19">
        <f>SUM(D201+D203+D205)</f>
        <v>845565.5</v>
      </c>
      <c r="E200" s="19">
        <f>SUM(E201+E203+E205)</f>
        <v>665387.60000000009</v>
      </c>
      <c r="F200" s="20">
        <f t="shared" si="5"/>
        <v>78.691431947022451</v>
      </c>
    </row>
    <row r="201" spans="1:6" x14ac:dyDescent="0.25">
      <c r="B201" s="18" t="s">
        <v>387</v>
      </c>
      <c r="C201" s="14" t="s">
        <v>388</v>
      </c>
      <c r="D201" s="15">
        <f>SUM(D202)</f>
        <v>583241.6</v>
      </c>
      <c r="E201" s="15">
        <f>SUM(E202)</f>
        <v>466593.5</v>
      </c>
      <c r="F201" s="20">
        <f t="shared" si="5"/>
        <v>80.000037720217492</v>
      </c>
    </row>
    <row r="202" spans="1:6" ht="31.5" x14ac:dyDescent="0.25">
      <c r="B202" s="18" t="s">
        <v>389</v>
      </c>
      <c r="C202" s="14" t="s">
        <v>390</v>
      </c>
      <c r="D202" s="15">
        <v>583241.6</v>
      </c>
      <c r="E202" s="15">
        <v>466593.5</v>
      </c>
      <c r="F202" s="20">
        <f t="shared" si="5"/>
        <v>80.000037720217492</v>
      </c>
    </row>
    <row r="203" spans="1:6" x14ac:dyDescent="0.25">
      <c r="B203" s="18" t="s">
        <v>391</v>
      </c>
      <c r="C203" s="14" t="s">
        <v>392</v>
      </c>
      <c r="D203" s="15">
        <f>SUM(D204)</f>
        <v>262323.90000000002</v>
      </c>
      <c r="E203" s="15">
        <f>SUM(E204)</f>
        <v>190833.3</v>
      </c>
      <c r="F203" s="20">
        <f t="shared" si="5"/>
        <v>72.7472029807425</v>
      </c>
    </row>
    <row r="204" spans="1:6" ht="31.5" x14ac:dyDescent="0.25">
      <c r="B204" s="18" t="s">
        <v>393</v>
      </c>
      <c r="C204" s="14" t="s">
        <v>394</v>
      </c>
      <c r="D204" s="15">
        <v>262323.90000000002</v>
      </c>
      <c r="E204" s="15">
        <v>190833.3</v>
      </c>
      <c r="F204" s="20">
        <f t="shared" si="5"/>
        <v>72.7472029807425</v>
      </c>
    </row>
    <row r="205" spans="1:6" x14ac:dyDescent="0.25">
      <c r="B205" s="18" t="s">
        <v>395</v>
      </c>
      <c r="C205" s="14" t="s">
        <v>396</v>
      </c>
      <c r="D205" s="15">
        <f>SUM(D206)</f>
        <v>0</v>
      </c>
      <c r="E205" s="15">
        <f>SUM(E206)</f>
        <v>7960.8</v>
      </c>
      <c r="F205" s="20">
        <v>0</v>
      </c>
    </row>
    <row r="206" spans="1:6" x14ac:dyDescent="0.25">
      <c r="B206" s="18" t="s">
        <v>397</v>
      </c>
      <c r="C206" s="14" t="s">
        <v>398</v>
      </c>
      <c r="D206" s="15">
        <v>0</v>
      </c>
      <c r="E206" s="15">
        <v>7960.8</v>
      </c>
      <c r="F206" s="20">
        <v>0</v>
      </c>
    </row>
    <row r="207" spans="1:6" ht="31.5" x14ac:dyDescent="0.25">
      <c r="B207" s="18" t="s">
        <v>399</v>
      </c>
      <c r="C207" s="14" t="s">
        <v>400</v>
      </c>
      <c r="D207" s="15">
        <f>D208+D210+D214+D212+D216+D218+D220+D222+D224+D226+D228+D230+D232+D234+D236</f>
        <v>1566513.7999999998</v>
      </c>
      <c r="E207" s="15">
        <f>E208+E210+E214+E212+E216+E218+E220+E222+E224+E226+E228+E230+E232+E234+E236</f>
        <v>1067050</v>
      </c>
      <c r="F207" s="20">
        <f t="shared" si="5"/>
        <v>68.116220872104677</v>
      </c>
    </row>
    <row r="208" spans="1:6" ht="47.25" x14ac:dyDescent="0.25">
      <c r="B208" s="35" t="s">
        <v>401</v>
      </c>
      <c r="C208" s="25" t="s">
        <v>402</v>
      </c>
      <c r="D208" s="19">
        <f>SUM(D209)</f>
        <v>62487</v>
      </c>
      <c r="E208" s="19">
        <f>SUM(E209)</f>
        <v>0</v>
      </c>
      <c r="F208" s="20">
        <f t="shared" si="5"/>
        <v>0</v>
      </c>
    </row>
    <row r="209" spans="2:6" ht="47.25" x14ac:dyDescent="0.25">
      <c r="B209" s="35" t="s">
        <v>403</v>
      </c>
      <c r="C209" s="25" t="s">
        <v>404</v>
      </c>
      <c r="D209" s="19">
        <v>62487</v>
      </c>
      <c r="E209" s="19">
        <v>0</v>
      </c>
      <c r="F209" s="20">
        <f t="shared" si="5"/>
        <v>0</v>
      </c>
    </row>
    <row r="210" spans="2:6" ht="31.5" x14ac:dyDescent="0.25">
      <c r="B210" s="35" t="s">
        <v>405</v>
      </c>
      <c r="C210" s="25" t="s">
        <v>406</v>
      </c>
      <c r="D210" s="19">
        <f>D211</f>
        <v>317300</v>
      </c>
      <c r="E210" s="19">
        <f>E211</f>
        <v>0</v>
      </c>
      <c r="F210" s="20">
        <f t="shared" si="5"/>
        <v>0</v>
      </c>
    </row>
    <row r="211" spans="2:6" ht="31.5" x14ac:dyDescent="0.25">
      <c r="B211" s="35" t="s">
        <v>407</v>
      </c>
      <c r="C211" s="25" t="s">
        <v>408</v>
      </c>
      <c r="D211" s="19">
        <v>317300</v>
      </c>
      <c r="E211" s="19">
        <v>0</v>
      </c>
      <c r="F211" s="20">
        <f t="shared" ref="F211:F266" si="8">SUM(E211/D211)*100</f>
        <v>0</v>
      </c>
    </row>
    <row r="212" spans="2:6" ht="47.25" hidden="1" x14ac:dyDescent="0.25">
      <c r="B212" s="35" t="s">
        <v>409</v>
      </c>
      <c r="C212" s="25" t="s">
        <v>410</v>
      </c>
      <c r="D212" s="19">
        <f>SUM(D213)</f>
        <v>0</v>
      </c>
      <c r="E212" s="19">
        <f>SUM(E213)</f>
        <v>0</v>
      </c>
      <c r="F212" s="20">
        <v>0</v>
      </c>
    </row>
    <row r="213" spans="2:6" ht="47.25" hidden="1" x14ac:dyDescent="0.25">
      <c r="B213" s="35" t="s">
        <v>411</v>
      </c>
      <c r="C213" s="25" t="s">
        <v>412</v>
      </c>
      <c r="D213" s="19">
        <v>0</v>
      </c>
      <c r="E213" s="19">
        <v>0</v>
      </c>
      <c r="F213" s="20">
        <v>0</v>
      </c>
    </row>
    <row r="214" spans="2:6" ht="63" x14ac:dyDescent="0.25">
      <c r="B214" s="35" t="s">
        <v>413</v>
      </c>
      <c r="C214" s="25" t="s">
        <v>414</v>
      </c>
      <c r="D214" s="19">
        <f>D215</f>
        <v>451056.5</v>
      </c>
      <c r="E214" s="19">
        <f>E215</f>
        <v>766546.7</v>
      </c>
      <c r="F214" s="20">
        <f t="shared" si="8"/>
        <v>169.94471867715021</v>
      </c>
    </row>
    <row r="215" spans="2:6" ht="63" x14ac:dyDescent="0.25">
      <c r="B215" s="35" t="s">
        <v>415</v>
      </c>
      <c r="C215" s="25" t="s">
        <v>416</v>
      </c>
      <c r="D215" s="19">
        <v>451056.5</v>
      </c>
      <c r="E215" s="19">
        <v>766546.7</v>
      </c>
      <c r="F215" s="20">
        <f t="shared" si="8"/>
        <v>169.94471867715021</v>
      </c>
    </row>
    <row r="216" spans="2:6" ht="31.5" hidden="1" x14ac:dyDescent="0.25">
      <c r="B216" s="35" t="s">
        <v>417</v>
      </c>
      <c r="C216" s="25" t="s">
        <v>418</v>
      </c>
      <c r="D216" s="19">
        <f>SUM(D217)</f>
        <v>0</v>
      </c>
      <c r="E216" s="19">
        <f>SUM(E217)</f>
        <v>0</v>
      </c>
      <c r="F216" s="20">
        <v>0</v>
      </c>
    </row>
    <row r="217" spans="2:6" ht="31.5" hidden="1" x14ac:dyDescent="0.25">
      <c r="B217" s="35" t="s">
        <v>419</v>
      </c>
      <c r="C217" s="25" t="s">
        <v>420</v>
      </c>
      <c r="D217" s="19">
        <v>0</v>
      </c>
      <c r="E217" s="19">
        <v>0</v>
      </c>
      <c r="F217" s="20">
        <v>0</v>
      </c>
    </row>
    <row r="218" spans="2:6" ht="31.5" x14ac:dyDescent="0.25">
      <c r="B218" s="35" t="s">
        <v>421</v>
      </c>
      <c r="C218" s="25" t="s">
        <v>422</v>
      </c>
      <c r="D218" s="19">
        <f>D219</f>
        <v>29079.200000000001</v>
      </c>
      <c r="E218" s="19">
        <f>E219</f>
        <v>0</v>
      </c>
      <c r="F218" s="20">
        <f t="shared" si="8"/>
        <v>0</v>
      </c>
    </row>
    <row r="219" spans="2:6" ht="31.5" x14ac:dyDescent="0.25">
      <c r="B219" s="35" t="s">
        <v>423</v>
      </c>
      <c r="C219" s="25" t="s">
        <v>424</v>
      </c>
      <c r="D219" s="19">
        <v>29079.200000000001</v>
      </c>
      <c r="E219" s="19">
        <v>0</v>
      </c>
      <c r="F219" s="20">
        <f t="shared" si="8"/>
        <v>0</v>
      </c>
    </row>
    <row r="220" spans="2:6" ht="47.25" x14ac:dyDescent="0.25">
      <c r="B220" s="36" t="s">
        <v>425</v>
      </c>
      <c r="C220" s="37" t="s">
        <v>426</v>
      </c>
      <c r="D220" s="19">
        <f>SUM(D221)</f>
        <v>1755.5</v>
      </c>
      <c r="E220" s="19">
        <f>SUM(E221)</f>
        <v>1263.5</v>
      </c>
      <c r="F220" s="20">
        <f t="shared" si="8"/>
        <v>71.97379663913415</v>
      </c>
    </row>
    <row r="221" spans="2:6" ht="47.25" x14ac:dyDescent="0.25">
      <c r="B221" s="36" t="s">
        <v>427</v>
      </c>
      <c r="C221" s="37" t="s">
        <v>428</v>
      </c>
      <c r="D221" s="19">
        <v>1755.5</v>
      </c>
      <c r="E221" s="19">
        <v>1263.5</v>
      </c>
      <c r="F221" s="20">
        <f t="shared" si="8"/>
        <v>71.97379663913415</v>
      </c>
    </row>
    <row r="222" spans="2:6" ht="63" x14ac:dyDescent="0.25">
      <c r="B222" s="38" t="s">
        <v>429</v>
      </c>
      <c r="C222" s="25" t="s">
        <v>430</v>
      </c>
      <c r="D222" s="19">
        <f>SUM(D223)</f>
        <v>42394.1</v>
      </c>
      <c r="E222" s="19">
        <f>SUM(E223)</f>
        <v>22344.9</v>
      </c>
      <c r="F222" s="20">
        <f t="shared" si="8"/>
        <v>52.707570157168107</v>
      </c>
    </row>
    <row r="223" spans="2:6" ht="63" x14ac:dyDescent="0.25">
      <c r="B223" s="38" t="s">
        <v>431</v>
      </c>
      <c r="C223" s="25" t="s">
        <v>432</v>
      </c>
      <c r="D223" s="19">
        <v>42394.1</v>
      </c>
      <c r="E223" s="19">
        <v>22344.9</v>
      </c>
      <c r="F223" s="20">
        <f t="shared" si="8"/>
        <v>52.707570157168107</v>
      </c>
    </row>
    <row r="224" spans="2:6" ht="47.25" x14ac:dyDescent="0.25">
      <c r="B224" s="18" t="s">
        <v>433</v>
      </c>
      <c r="C224" s="25" t="s">
        <v>434</v>
      </c>
      <c r="D224" s="19">
        <f>SUM(D225)</f>
        <v>811.7</v>
      </c>
      <c r="E224" s="19">
        <f>SUM(E225)</f>
        <v>811.7</v>
      </c>
      <c r="F224" s="20">
        <f t="shared" si="8"/>
        <v>100</v>
      </c>
    </row>
    <row r="225" spans="2:6" ht="47.25" x14ac:dyDescent="0.25">
      <c r="B225" s="18" t="s">
        <v>435</v>
      </c>
      <c r="C225" s="25" t="s">
        <v>436</v>
      </c>
      <c r="D225" s="19">
        <v>811.7</v>
      </c>
      <c r="E225" s="19">
        <v>811.7</v>
      </c>
      <c r="F225" s="20">
        <f t="shared" si="8"/>
        <v>100</v>
      </c>
    </row>
    <row r="226" spans="2:6" ht="31.5" x14ac:dyDescent="0.25">
      <c r="B226" s="18" t="s">
        <v>437</v>
      </c>
      <c r="C226" s="25" t="s">
        <v>438</v>
      </c>
      <c r="D226" s="19">
        <f>SUM(D227)</f>
        <v>2081.6</v>
      </c>
      <c r="E226" s="19">
        <f>SUM(E227)</f>
        <v>2773.4</v>
      </c>
      <c r="F226" s="20">
        <f t="shared" si="8"/>
        <v>133.23405073020754</v>
      </c>
    </row>
    <row r="227" spans="2:6" ht="31.5" x14ac:dyDescent="0.25">
      <c r="B227" s="18" t="s">
        <v>439</v>
      </c>
      <c r="C227" s="25" t="s">
        <v>440</v>
      </c>
      <c r="D227" s="19">
        <v>2081.6</v>
      </c>
      <c r="E227" s="19">
        <v>2773.4</v>
      </c>
      <c r="F227" s="20">
        <f t="shared" si="8"/>
        <v>133.23405073020754</v>
      </c>
    </row>
    <row r="228" spans="2:6" x14ac:dyDescent="0.25">
      <c r="B228" s="30" t="s">
        <v>441</v>
      </c>
      <c r="C228" s="14" t="s">
        <v>442</v>
      </c>
      <c r="D228" s="15">
        <f>SUM(D229)</f>
        <v>204.6</v>
      </c>
      <c r="E228" s="15">
        <f>SUM(E229)</f>
        <v>204.6</v>
      </c>
      <c r="F228" s="20">
        <f t="shared" si="8"/>
        <v>100</v>
      </c>
    </row>
    <row r="229" spans="2:6" x14ac:dyDescent="0.25">
      <c r="B229" s="18" t="s">
        <v>443</v>
      </c>
      <c r="C229" s="14" t="s">
        <v>444</v>
      </c>
      <c r="D229" s="15">
        <v>204.6</v>
      </c>
      <c r="E229" s="15">
        <v>204.6</v>
      </c>
      <c r="F229" s="20">
        <f t="shared" si="8"/>
        <v>100</v>
      </c>
    </row>
    <row r="230" spans="2:6" ht="31.5" x14ac:dyDescent="0.25">
      <c r="B230" s="18" t="s">
        <v>445</v>
      </c>
      <c r="C230" s="25" t="s">
        <v>446</v>
      </c>
      <c r="D230" s="19">
        <f>SUM(D231)</f>
        <v>16782.599999999999</v>
      </c>
      <c r="E230" s="19">
        <f>SUM(E231)</f>
        <v>16782.599999999999</v>
      </c>
      <c r="F230" s="20">
        <f t="shared" si="8"/>
        <v>100</v>
      </c>
    </row>
    <row r="231" spans="2:6" ht="31.5" x14ac:dyDescent="0.25">
      <c r="B231" s="18" t="s">
        <v>447</v>
      </c>
      <c r="C231" s="25" t="s">
        <v>448</v>
      </c>
      <c r="D231" s="19">
        <v>16782.599999999999</v>
      </c>
      <c r="E231" s="19">
        <v>16782.599999999999</v>
      </c>
      <c r="F231" s="20">
        <f t="shared" si="8"/>
        <v>100</v>
      </c>
    </row>
    <row r="232" spans="2:6" ht="31.5" x14ac:dyDescent="0.25">
      <c r="B232" s="35" t="s">
        <v>449</v>
      </c>
      <c r="C232" s="39" t="s">
        <v>450</v>
      </c>
      <c r="D232" s="19">
        <f>SUM(D233)</f>
        <v>20512.8</v>
      </c>
      <c r="E232" s="19">
        <f>SUM(E233)</f>
        <v>20512.8</v>
      </c>
      <c r="F232" s="20">
        <f t="shared" si="8"/>
        <v>100</v>
      </c>
    </row>
    <row r="233" spans="2:6" ht="31.5" x14ac:dyDescent="0.25">
      <c r="B233" s="35" t="s">
        <v>451</v>
      </c>
      <c r="C233" s="39" t="s">
        <v>452</v>
      </c>
      <c r="D233" s="19">
        <v>20512.8</v>
      </c>
      <c r="E233" s="19">
        <v>20512.8</v>
      </c>
      <c r="F233" s="20">
        <f t="shared" si="8"/>
        <v>100</v>
      </c>
    </row>
    <row r="234" spans="2:6" ht="31.5" x14ac:dyDescent="0.25">
      <c r="B234" s="35" t="s">
        <v>453</v>
      </c>
      <c r="C234" s="40" t="s">
        <v>454</v>
      </c>
      <c r="D234" s="19">
        <f>SUM(D235)</f>
        <v>70738.7</v>
      </c>
      <c r="E234" s="19">
        <f>SUM(E235)</f>
        <v>70738.600000000006</v>
      </c>
      <c r="F234" s="20">
        <f t="shared" si="8"/>
        <v>99.999858634665344</v>
      </c>
    </row>
    <row r="235" spans="2:6" ht="31.5" x14ac:dyDescent="0.25">
      <c r="B235" s="35" t="s">
        <v>455</v>
      </c>
      <c r="C235" s="40" t="s">
        <v>456</v>
      </c>
      <c r="D235" s="19">
        <v>70738.7</v>
      </c>
      <c r="E235" s="19">
        <v>70738.600000000006</v>
      </c>
      <c r="F235" s="20">
        <f t="shared" si="8"/>
        <v>99.999858634665344</v>
      </c>
    </row>
    <row r="236" spans="2:6" x14ac:dyDescent="0.25">
      <c r="B236" s="18" t="s">
        <v>457</v>
      </c>
      <c r="C236" s="14" t="s">
        <v>458</v>
      </c>
      <c r="D236" s="15">
        <f>SUM(D237)</f>
        <v>551309.5</v>
      </c>
      <c r="E236" s="15">
        <f>SUM(E237)</f>
        <v>165071.20000000001</v>
      </c>
      <c r="F236" s="20">
        <f t="shared" si="8"/>
        <v>29.941657090980655</v>
      </c>
    </row>
    <row r="237" spans="2:6" x14ac:dyDescent="0.25">
      <c r="B237" s="18" t="s">
        <v>459</v>
      </c>
      <c r="C237" s="14" t="s">
        <v>460</v>
      </c>
      <c r="D237" s="15">
        <v>551309.5</v>
      </c>
      <c r="E237" s="15">
        <v>165071.20000000001</v>
      </c>
      <c r="F237" s="20">
        <f t="shared" si="8"/>
        <v>29.941657090980655</v>
      </c>
    </row>
    <row r="238" spans="2:6" x14ac:dyDescent="0.25">
      <c r="B238" s="18" t="s">
        <v>461</v>
      </c>
      <c r="C238" s="14" t="s">
        <v>462</v>
      </c>
      <c r="D238" s="19">
        <f>SUM(D239,D241,D243,D245,D247,D249,D251)</f>
        <v>2548550.5</v>
      </c>
      <c r="E238" s="19">
        <f>SUM(E239,E241,E243,E245,E247,E249,E251)</f>
        <v>1835856.2</v>
      </c>
      <c r="F238" s="20">
        <f t="shared" si="8"/>
        <v>72.035307913262841</v>
      </c>
    </row>
    <row r="239" spans="2:6" ht="31.5" x14ac:dyDescent="0.25">
      <c r="B239" s="18" t="s">
        <v>463</v>
      </c>
      <c r="C239" s="25" t="s">
        <v>464</v>
      </c>
      <c r="D239" s="19">
        <f>SUM(D240)</f>
        <v>2494362.5</v>
      </c>
      <c r="E239" s="19">
        <f>SUM(E240)</f>
        <v>1802881.7</v>
      </c>
      <c r="F239" s="20">
        <f t="shared" si="8"/>
        <v>72.278255466076004</v>
      </c>
    </row>
    <row r="240" spans="2:6" ht="31.5" x14ac:dyDescent="0.25">
      <c r="B240" s="18" t="s">
        <v>465</v>
      </c>
      <c r="C240" s="25" t="s">
        <v>466</v>
      </c>
      <c r="D240" s="19">
        <v>2494362.5</v>
      </c>
      <c r="E240" s="19">
        <v>1802881.7</v>
      </c>
      <c r="F240" s="20">
        <f t="shared" si="8"/>
        <v>72.278255466076004</v>
      </c>
    </row>
    <row r="241" spans="2:6" ht="47.25" x14ac:dyDescent="0.25">
      <c r="B241" s="18" t="s">
        <v>467</v>
      </c>
      <c r="C241" s="25" t="s">
        <v>468</v>
      </c>
      <c r="D241" s="19">
        <f>SUM(D242)</f>
        <v>36522</v>
      </c>
      <c r="E241" s="19">
        <f>SUM(E242)</f>
        <v>24342.2</v>
      </c>
      <c r="F241" s="20">
        <f t="shared" si="8"/>
        <v>66.650785827720284</v>
      </c>
    </row>
    <row r="242" spans="2:6" ht="63" x14ac:dyDescent="0.25">
      <c r="B242" s="18" t="s">
        <v>469</v>
      </c>
      <c r="C242" s="25" t="s">
        <v>470</v>
      </c>
      <c r="D242" s="19">
        <v>36522</v>
      </c>
      <c r="E242" s="19">
        <v>24342.2</v>
      </c>
      <c r="F242" s="20">
        <f t="shared" si="8"/>
        <v>66.650785827720284</v>
      </c>
    </row>
    <row r="243" spans="2:6" ht="63" hidden="1" x14ac:dyDescent="0.25">
      <c r="B243" s="18" t="s">
        <v>471</v>
      </c>
      <c r="C243" s="25" t="s">
        <v>472</v>
      </c>
      <c r="D243" s="19">
        <f>SUM(D244)</f>
        <v>0</v>
      </c>
      <c r="E243" s="19">
        <f>SUM(E244)</f>
        <v>0</v>
      </c>
      <c r="F243" s="20">
        <v>0</v>
      </c>
    </row>
    <row r="244" spans="2:6" ht="63" hidden="1" x14ac:dyDescent="0.25">
      <c r="B244" s="18" t="s">
        <v>473</v>
      </c>
      <c r="C244" s="25" t="s">
        <v>474</v>
      </c>
      <c r="D244" s="19">
        <v>0</v>
      </c>
      <c r="E244" s="19">
        <v>0</v>
      </c>
      <c r="F244" s="20">
        <v>0</v>
      </c>
    </row>
    <row r="245" spans="2:6" ht="47.25" x14ac:dyDescent="0.25">
      <c r="B245" s="18" t="s">
        <v>475</v>
      </c>
      <c r="C245" s="25" t="s">
        <v>476</v>
      </c>
      <c r="D245" s="19">
        <f>SUM(D246)</f>
        <v>6.9</v>
      </c>
      <c r="E245" s="19">
        <f>SUM(E246)</f>
        <v>6.9</v>
      </c>
      <c r="F245" s="20">
        <f t="shared" si="8"/>
        <v>100</v>
      </c>
    </row>
    <row r="246" spans="2:6" ht="47.25" x14ac:dyDescent="0.25">
      <c r="B246" s="18" t="s">
        <v>477</v>
      </c>
      <c r="C246" s="25" t="s">
        <v>478</v>
      </c>
      <c r="D246" s="19">
        <v>6.9</v>
      </c>
      <c r="E246" s="19">
        <v>6.9</v>
      </c>
      <c r="F246" s="20">
        <f t="shared" si="8"/>
        <v>100</v>
      </c>
    </row>
    <row r="247" spans="2:6" ht="47.25" x14ac:dyDescent="0.25">
      <c r="B247" s="18" t="s">
        <v>479</v>
      </c>
      <c r="C247" s="25" t="s">
        <v>480</v>
      </c>
      <c r="D247" s="19">
        <f>SUM(D248)</f>
        <v>6600</v>
      </c>
      <c r="E247" s="19">
        <f>SUM(E248)</f>
        <v>2054.6</v>
      </c>
      <c r="F247" s="20">
        <f t="shared" si="8"/>
        <v>31.130303030303029</v>
      </c>
    </row>
    <row r="248" spans="2:6" ht="47.25" x14ac:dyDescent="0.25">
      <c r="B248" s="18" t="s">
        <v>481</v>
      </c>
      <c r="C248" s="25" t="s">
        <v>482</v>
      </c>
      <c r="D248" s="19">
        <v>6600</v>
      </c>
      <c r="E248" s="19">
        <v>2054.6</v>
      </c>
      <c r="F248" s="20">
        <f t="shared" si="8"/>
        <v>31.130303030303029</v>
      </c>
    </row>
    <row r="249" spans="2:6" ht="47.25" x14ac:dyDescent="0.25">
      <c r="B249" s="41" t="s">
        <v>483</v>
      </c>
      <c r="C249" s="25" t="s">
        <v>484</v>
      </c>
      <c r="D249" s="19">
        <f>SUM(D250)</f>
        <v>2200</v>
      </c>
      <c r="E249" s="19">
        <f>SUM(E250)</f>
        <v>0</v>
      </c>
      <c r="F249" s="20">
        <f t="shared" si="8"/>
        <v>0</v>
      </c>
    </row>
    <row r="250" spans="2:6" ht="63" x14ac:dyDescent="0.25">
      <c r="B250" s="41" t="s">
        <v>485</v>
      </c>
      <c r="C250" s="25" t="s">
        <v>486</v>
      </c>
      <c r="D250" s="19">
        <v>2200</v>
      </c>
      <c r="E250" s="19">
        <v>0</v>
      </c>
      <c r="F250" s="20">
        <f t="shared" si="8"/>
        <v>0</v>
      </c>
    </row>
    <row r="251" spans="2:6" x14ac:dyDescent="0.25">
      <c r="B251" s="18" t="s">
        <v>487</v>
      </c>
      <c r="C251" s="25" t="s">
        <v>488</v>
      </c>
      <c r="D251" s="19">
        <f>SUM(D252)</f>
        <v>8859.1</v>
      </c>
      <c r="E251" s="19">
        <f>SUM(E252)</f>
        <v>6570.8</v>
      </c>
      <c r="F251" s="20">
        <f t="shared" si="8"/>
        <v>74.170062421690687</v>
      </c>
    </row>
    <row r="252" spans="2:6" x14ac:dyDescent="0.25">
      <c r="B252" s="30" t="s">
        <v>489</v>
      </c>
      <c r="C252" s="25" t="s">
        <v>490</v>
      </c>
      <c r="D252" s="19">
        <v>8859.1</v>
      </c>
      <c r="E252" s="19">
        <v>6570.8</v>
      </c>
      <c r="F252" s="20">
        <f t="shared" si="8"/>
        <v>74.170062421690687</v>
      </c>
    </row>
    <row r="253" spans="2:6" x14ac:dyDescent="0.25">
      <c r="B253" s="18" t="s">
        <v>491</v>
      </c>
      <c r="C253" s="25" t="s">
        <v>492</v>
      </c>
      <c r="D253" s="19">
        <f>SUM(D254+D256+D258+D260+D262)</f>
        <v>210163.7</v>
      </c>
      <c r="E253" s="19">
        <f>SUM(E254+E256+E258+E260+E262)</f>
        <v>357828.60000000003</v>
      </c>
      <c r="F253" s="20">
        <f t="shared" si="8"/>
        <v>170.26184826399614</v>
      </c>
    </row>
    <row r="254" spans="2:6" ht="110.25" x14ac:dyDescent="0.25">
      <c r="B254" s="18" t="s">
        <v>493</v>
      </c>
      <c r="C254" s="25" t="s">
        <v>494</v>
      </c>
      <c r="D254" s="19">
        <f>D255</f>
        <v>781.2</v>
      </c>
      <c r="E254" s="19">
        <f>E255</f>
        <v>519.4</v>
      </c>
      <c r="F254" s="20">
        <f t="shared" si="8"/>
        <v>66.487455197132604</v>
      </c>
    </row>
    <row r="255" spans="2:6" ht="110.25" x14ac:dyDescent="0.25">
      <c r="B255" s="18" t="s">
        <v>495</v>
      </c>
      <c r="C255" s="25" t="s">
        <v>496</v>
      </c>
      <c r="D255" s="19">
        <v>781.2</v>
      </c>
      <c r="E255" s="19">
        <v>519.4</v>
      </c>
      <c r="F255" s="20">
        <f t="shared" si="8"/>
        <v>66.487455197132604</v>
      </c>
    </row>
    <row r="256" spans="2:6" ht="78.75" x14ac:dyDescent="0.25">
      <c r="B256" s="18" t="s">
        <v>497</v>
      </c>
      <c r="C256" s="25" t="s">
        <v>498</v>
      </c>
      <c r="D256" s="19">
        <f>SUM(D257)</f>
        <v>88744.3</v>
      </c>
      <c r="E256" s="19">
        <f>SUM(E257)</f>
        <v>64512</v>
      </c>
      <c r="F256" s="20">
        <f t="shared" si="8"/>
        <v>72.694246278352523</v>
      </c>
    </row>
    <row r="257" spans="2:6" ht="94.5" x14ac:dyDescent="0.25">
      <c r="B257" s="18" t="s">
        <v>499</v>
      </c>
      <c r="C257" s="25" t="s">
        <v>500</v>
      </c>
      <c r="D257" s="19">
        <v>88744.3</v>
      </c>
      <c r="E257" s="19">
        <v>64512</v>
      </c>
      <c r="F257" s="20">
        <f t="shared" si="8"/>
        <v>72.694246278352523</v>
      </c>
    </row>
    <row r="258" spans="2:6" ht="47.25" hidden="1" x14ac:dyDescent="0.25">
      <c r="B258" s="33" t="s">
        <v>501</v>
      </c>
      <c r="C258" s="25" t="s">
        <v>502</v>
      </c>
      <c r="D258" s="19">
        <f>SUM(D259)</f>
        <v>0</v>
      </c>
      <c r="E258" s="19">
        <f>SUM(E259)</f>
        <v>0</v>
      </c>
      <c r="F258" s="20" t="e">
        <f t="shared" si="8"/>
        <v>#DIV/0!</v>
      </c>
    </row>
    <row r="259" spans="2:6" ht="63" hidden="1" x14ac:dyDescent="0.25">
      <c r="B259" s="33" t="s">
        <v>503</v>
      </c>
      <c r="C259" s="25" t="s">
        <v>504</v>
      </c>
      <c r="D259" s="19">
        <v>0</v>
      </c>
      <c r="E259" s="19">
        <v>0</v>
      </c>
      <c r="F259" s="20" t="e">
        <f t="shared" si="8"/>
        <v>#DIV/0!</v>
      </c>
    </row>
    <row r="260" spans="2:6" ht="31.5" hidden="1" x14ac:dyDescent="0.25">
      <c r="B260" s="18" t="s">
        <v>505</v>
      </c>
      <c r="C260" s="25" t="s">
        <v>506</v>
      </c>
      <c r="D260" s="19">
        <f>SUM(D261)</f>
        <v>0</v>
      </c>
      <c r="E260" s="19">
        <f>SUM(E261)</f>
        <v>0</v>
      </c>
      <c r="F260" s="20" t="e">
        <f t="shared" si="8"/>
        <v>#DIV/0!</v>
      </c>
    </row>
    <row r="261" spans="2:6" ht="31.5" hidden="1" x14ac:dyDescent="0.25">
      <c r="B261" s="18" t="s">
        <v>507</v>
      </c>
      <c r="C261" s="25" t="s">
        <v>508</v>
      </c>
      <c r="D261" s="19">
        <v>0</v>
      </c>
      <c r="E261" s="19">
        <v>0</v>
      </c>
      <c r="F261" s="20" t="e">
        <f t="shared" si="8"/>
        <v>#DIV/0!</v>
      </c>
    </row>
    <row r="262" spans="2:6" x14ac:dyDescent="0.25">
      <c r="B262" s="18" t="s">
        <v>509</v>
      </c>
      <c r="C262" s="25" t="s">
        <v>510</v>
      </c>
      <c r="D262" s="19">
        <f>SUM(D263)</f>
        <v>120638.2</v>
      </c>
      <c r="E262" s="19">
        <f>SUM(E263)</f>
        <v>292797.2</v>
      </c>
      <c r="F262" s="20">
        <f t="shared" si="8"/>
        <v>242.70687062638535</v>
      </c>
    </row>
    <row r="263" spans="2:6" x14ac:dyDescent="0.25">
      <c r="B263" s="18" t="s">
        <v>511</v>
      </c>
      <c r="C263" s="25" t="s">
        <v>512</v>
      </c>
      <c r="D263" s="19">
        <v>120638.2</v>
      </c>
      <c r="E263" s="19">
        <v>292797.2</v>
      </c>
      <c r="F263" s="20">
        <f t="shared" si="8"/>
        <v>242.70687062638535</v>
      </c>
    </row>
    <row r="264" spans="2:6" ht="31.5" x14ac:dyDescent="0.25">
      <c r="B264" s="18" t="s">
        <v>513</v>
      </c>
      <c r="C264" s="25" t="s">
        <v>514</v>
      </c>
      <c r="D264" s="19">
        <f>SUM(D265)</f>
        <v>1850</v>
      </c>
      <c r="E264" s="19">
        <f t="shared" ref="E264:E271" si="9">SUM(E265)</f>
        <v>2917.5</v>
      </c>
      <c r="F264" s="20">
        <f t="shared" si="8"/>
        <v>157.70270270270271</v>
      </c>
    </row>
    <row r="265" spans="2:6" ht="31.5" x14ac:dyDescent="0.25">
      <c r="B265" s="18" t="s">
        <v>515</v>
      </c>
      <c r="C265" s="25" t="s">
        <v>516</v>
      </c>
      <c r="D265" s="19">
        <f>SUM(D266)</f>
        <v>1850</v>
      </c>
      <c r="E265" s="19">
        <f t="shared" si="9"/>
        <v>2917.5</v>
      </c>
      <c r="F265" s="20">
        <f t="shared" si="8"/>
        <v>157.70270270270271</v>
      </c>
    </row>
    <row r="266" spans="2:6" ht="31.5" x14ac:dyDescent="0.25">
      <c r="B266" s="18" t="s">
        <v>517</v>
      </c>
      <c r="C266" s="25" t="s">
        <v>518</v>
      </c>
      <c r="D266" s="19">
        <v>1850</v>
      </c>
      <c r="E266" s="19">
        <v>2917.5</v>
      </c>
      <c r="F266" s="20">
        <f t="shared" si="8"/>
        <v>157.70270270270271</v>
      </c>
    </row>
    <row r="267" spans="2:6" x14ac:dyDescent="0.25">
      <c r="B267" s="18" t="s">
        <v>519</v>
      </c>
      <c r="C267" s="14" t="s">
        <v>520</v>
      </c>
      <c r="D267" s="15">
        <f>SUM(D268)</f>
        <v>0</v>
      </c>
      <c r="E267" s="15">
        <f t="shared" si="9"/>
        <v>50970</v>
      </c>
      <c r="F267" s="20">
        <v>0</v>
      </c>
    </row>
    <row r="268" spans="2:6" ht="31.5" x14ac:dyDescent="0.25">
      <c r="B268" s="18" t="s">
        <v>521</v>
      </c>
      <c r="C268" s="14" t="s">
        <v>522</v>
      </c>
      <c r="D268" s="15">
        <f>SUM(D269)</f>
        <v>0</v>
      </c>
      <c r="E268" s="15">
        <f t="shared" si="9"/>
        <v>50970</v>
      </c>
      <c r="F268" s="20">
        <v>0</v>
      </c>
    </row>
    <row r="269" spans="2:6" ht="31.5" x14ac:dyDescent="0.25">
      <c r="B269" s="18" t="s">
        <v>523</v>
      </c>
      <c r="C269" s="14" t="s">
        <v>524</v>
      </c>
      <c r="D269" s="15">
        <v>0</v>
      </c>
      <c r="E269" s="15">
        <v>50970</v>
      </c>
      <c r="F269" s="20">
        <v>0</v>
      </c>
    </row>
    <row r="270" spans="2:6" hidden="1" x14ac:dyDescent="0.25">
      <c r="B270" s="18" t="s">
        <v>525</v>
      </c>
      <c r="C270" s="14" t="s">
        <v>526</v>
      </c>
      <c r="D270" s="15">
        <f>SUM(D271)</f>
        <v>0</v>
      </c>
      <c r="E270" s="15">
        <f t="shared" si="9"/>
        <v>0</v>
      </c>
      <c r="F270" s="20">
        <v>0</v>
      </c>
    </row>
    <row r="271" spans="2:6" hidden="1" x14ac:dyDescent="0.25">
      <c r="B271" s="18" t="s">
        <v>527</v>
      </c>
      <c r="C271" s="14" t="s">
        <v>528</v>
      </c>
      <c r="D271" s="15">
        <f>SUM(D272)</f>
        <v>0</v>
      </c>
      <c r="E271" s="15">
        <f t="shared" si="9"/>
        <v>0</v>
      </c>
      <c r="F271" s="20">
        <v>0</v>
      </c>
    </row>
    <row r="272" spans="2:6" hidden="1" x14ac:dyDescent="0.25">
      <c r="B272" s="18" t="s">
        <v>527</v>
      </c>
      <c r="C272" s="14" t="s">
        <v>529</v>
      </c>
      <c r="D272" s="15"/>
      <c r="E272" s="15"/>
      <c r="F272" s="20">
        <v>0</v>
      </c>
    </row>
    <row r="273" spans="2:6" ht="78.75" hidden="1" x14ac:dyDescent="0.25">
      <c r="B273" s="18" t="s">
        <v>530</v>
      </c>
      <c r="C273" s="14" t="s">
        <v>531</v>
      </c>
      <c r="D273" s="15">
        <f t="shared" ref="D273:E275" si="10">SUM(D274)</f>
        <v>0</v>
      </c>
      <c r="E273" s="15">
        <f t="shared" si="10"/>
        <v>0</v>
      </c>
      <c r="F273" s="20">
        <v>0</v>
      </c>
    </row>
    <row r="274" spans="2:6" ht="31.5" hidden="1" x14ac:dyDescent="0.25">
      <c r="B274" s="18" t="s">
        <v>532</v>
      </c>
      <c r="C274" s="14" t="s">
        <v>533</v>
      </c>
      <c r="D274" s="15">
        <f t="shared" si="10"/>
        <v>0</v>
      </c>
      <c r="E274" s="15">
        <f t="shared" si="10"/>
        <v>0</v>
      </c>
      <c r="F274" s="20">
        <v>0</v>
      </c>
    </row>
    <row r="275" spans="2:6" ht="31.5" hidden="1" x14ac:dyDescent="0.25">
      <c r="B275" s="38" t="s">
        <v>534</v>
      </c>
      <c r="C275" s="14" t="s">
        <v>535</v>
      </c>
      <c r="D275" s="15">
        <f t="shared" si="10"/>
        <v>0</v>
      </c>
      <c r="E275" s="15">
        <f t="shared" si="10"/>
        <v>0</v>
      </c>
      <c r="F275" s="20">
        <v>0</v>
      </c>
    </row>
    <row r="276" spans="2:6" s="42" customFormat="1" ht="31.5" hidden="1" x14ac:dyDescent="0.25">
      <c r="B276" s="18" t="s">
        <v>536</v>
      </c>
      <c r="C276" s="14" t="s">
        <v>537</v>
      </c>
      <c r="D276" s="15">
        <v>0</v>
      </c>
      <c r="E276" s="15">
        <v>0</v>
      </c>
      <c r="F276" s="20">
        <v>0</v>
      </c>
    </row>
    <row r="277" spans="2:6" ht="47.25" hidden="1" x14ac:dyDescent="0.25">
      <c r="B277" s="18" t="s">
        <v>538</v>
      </c>
      <c r="C277" s="25" t="s">
        <v>531</v>
      </c>
      <c r="D277" s="19">
        <f>SUM(D278)</f>
        <v>0</v>
      </c>
      <c r="E277" s="19">
        <f t="shared" ref="E277:E281" si="11">SUM(E278)</f>
        <v>0</v>
      </c>
      <c r="F277" s="20">
        <v>0</v>
      </c>
    </row>
    <row r="278" spans="2:6" ht="31.5" hidden="1" x14ac:dyDescent="0.25">
      <c r="B278" s="18" t="s">
        <v>534</v>
      </c>
      <c r="C278" s="25" t="s">
        <v>539</v>
      </c>
      <c r="D278" s="19">
        <f>SUM(D279)</f>
        <v>0</v>
      </c>
      <c r="E278" s="19">
        <f t="shared" si="11"/>
        <v>0</v>
      </c>
      <c r="F278" s="20">
        <v>0</v>
      </c>
    </row>
    <row r="279" spans="2:6" ht="31.5" hidden="1" x14ac:dyDescent="0.25">
      <c r="B279" s="18" t="s">
        <v>540</v>
      </c>
      <c r="C279" s="25" t="s">
        <v>541</v>
      </c>
      <c r="D279" s="19">
        <v>0</v>
      </c>
      <c r="E279" s="19">
        <v>0</v>
      </c>
      <c r="F279" s="20">
        <v>0</v>
      </c>
    </row>
    <row r="280" spans="2:6" ht="31.5" x14ac:dyDescent="0.25">
      <c r="B280" s="18" t="s">
        <v>542</v>
      </c>
      <c r="C280" s="14" t="s">
        <v>543</v>
      </c>
      <c r="D280" s="19">
        <f>SUM(D281)</f>
        <v>0</v>
      </c>
      <c r="E280" s="28">
        <f t="shared" si="11"/>
        <v>-5356.8</v>
      </c>
      <c r="F280" s="20">
        <v>0</v>
      </c>
    </row>
    <row r="281" spans="2:6" ht="31.5" x14ac:dyDescent="0.25">
      <c r="B281" s="18" t="s">
        <v>544</v>
      </c>
      <c r="C281" s="14" t="s">
        <v>545</v>
      </c>
      <c r="D281" s="19">
        <f>SUM(D282)</f>
        <v>0</v>
      </c>
      <c r="E281" s="28">
        <f t="shared" si="11"/>
        <v>-5356.8</v>
      </c>
      <c r="F281" s="20">
        <v>0</v>
      </c>
    </row>
    <row r="282" spans="2:6" ht="31.5" x14ac:dyDescent="0.25">
      <c r="B282" s="18" t="s">
        <v>546</v>
      </c>
      <c r="C282" s="14" t="s">
        <v>547</v>
      </c>
      <c r="D282" s="19">
        <v>0</v>
      </c>
      <c r="E282" s="28">
        <v>-5356.8</v>
      </c>
      <c r="F282" s="20">
        <v>0</v>
      </c>
    </row>
  </sheetData>
  <mergeCells count="1">
    <mergeCell ref="B6:F6"/>
  </mergeCells>
  <hyperlinks>
    <hyperlink ref="B249" r:id="rId1"/>
    <hyperlink ref="B250" r:id="rId2"/>
  </hyperlinks>
  <pageMargins left="0.70866141732283472" right="0.23622047244094491" top="0.55118110236220474" bottom="0.55118110236220474" header="0.31496062992125984" footer="0.31496062992125984"/>
  <pageSetup paperSize="9" scale="6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>Администрация г.Мегион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Ситникова Вероника Анатольев</dc:creator>
  <cp:lastModifiedBy>Иванова Ольга Владимировна</cp:lastModifiedBy>
  <cp:revision>1</cp:revision>
  <cp:lastPrinted>2025-10-20T10:26:25Z</cp:lastPrinted>
  <dcterms:created xsi:type="dcterms:W3CDTF">2012-04-16T03:38:00Z</dcterms:created>
  <dcterms:modified xsi:type="dcterms:W3CDTF">2025-11-07T04:40:28Z</dcterms:modified>
  <cp:version>1048576</cp:version>
</cp:coreProperties>
</file>