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Книги регистраций\Факт решения\2026 год\25.09.2026\"/>
    </mc:Choice>
  </mc:AlternateContent>
  <bookViews>
    <workbookView xWindow="360" yWindow="15" windowWidth="20955" windowHeight="9720"/>
  </bookViews>
  <sheets>
    <sheet name="2026" sheetId="1" r:id="rId1"/>
  </sheets>
  <definedNames>
    <definedName name="_xlnm.Print_Area" localSheetId="0">'2026'!$A$1:$E$111</definedName>
  </definedNames>
  <calcPr calcId="162913"/>
</workbook>
</file>

<file path=xl/calcChain.xml><?xml version="1.0" encoding="utf-8"?>
<calcChain xmlns="http://schemas.openxmlformats.org/spreadsheetml/2006/main">
  <c r="D104" i="1" l="1"/>
  <c r="D89" i="1" l="1"/>
  <c r="D95" i="1" l="1"/>
  <c r="D96" i="1" l="1"/>
  <c r="E96" i="1" s="1"/>
  <c r="D67" i="1" l="1"/>
  <c r="E98" i="1" l="1"/>
  <c r="C96" i="1" l="1"/>
  <c r="E77" i="1"/>
  <c r="D56" i="1" l="1"/>
  <c r="E36" i="1" l="1"/>
  <c r="E110" i="1"/>
  <c r="E109" i="1" s="1"/>
  <c r="D109" i="1"/>
  <c r="C109" i="1"/>
  <c r="E108" i="1"/>
  <c r="E107" i="1" s="1"/>
  <c r="D107" i="1"/>
  <c r="C107" i="1"/>
  <c r="E106" i="1"/>
  <c r="E105" i="1" s="1"/>
  <c r="D105" i="1"/>
  <c r="C105" i="1"/>
  <c r="E104" i="1"/>
  <c r="E103" i="1" s="1"/>
  <c r="D103" i="1"/>
  <c r="C103" i="1"/>
  <c r="E102" i="1"/>
  <c r="E101" i="1"/>
  <c r="E100" i="1"/>
  <c r="E99" i="1"/>
  <c r="E97" i="1"/>
  <c r="E95" i="1"/>
  <c r="E94" i="1"/>
  <c r="E93" i="1"/>
  <c r="E92" i="1"/>
  <c r="E91" i="1"/>
  <c r="E90" i="1"/>
  <c r="E89" i="1"/>
  <c r="D88" i="1"/>
  <c r="C88" i="1"/>
  <c r="E87" i="1"/>
  <c r="E85" i="1"/>
  <c r="E84" i="1"/>
  <c r="E83" i="1"/>
  <c r="E82" i="1"/>
  <c r="E80" i="1"/>
  <c r="E79" i="1"/>
  <c r="E78" i="1"/>
  <c r="E76" i="1"/>
  <c r="E75" i="1"/>
  <c r="E74" i="1"/>
  <c r="E73" i="1"/>
  <c r="E72" i="1"/>
  <c r="E71" i="1"/>
  <c r="E70" i="1"/>
  <c r="E69" i="1"/>
  <c r="E68" i="1"/>
  <c r="E67" i="1"/>
  <c r="E66" i="1"/>
  <c r="C65" i="1"/>
  <c r="E64" i="1"/>
  <c r="E63" i="1"/>
  <c r="E62" i="1"/>
  <c r="D61" i="1"/>
  <c r="C61" i="1"/>
  <c r="E58" i="1"/>
  <c r="E57" i="1"/>
  <c r="C56" i="1"/>
  <c r="E56" i="1" s="1"/>
  <c r="E55" i="1"/>
  <c r="E54" i="1"/>
  <c r="E53" i="1"/>
  <c r="E52" i="1"/>
  <c r="E51" i="1"/>
  <c r="E50" i="1"/>
  <c r="E49" i="1"/>
  <c r="E48" i="1"/>
  <c r="D47" i="1"/>
  <c r="C47" i="1"/>
  <c r="E46" i="1"/>
  <c r="E45" i="1"/>
  <c r="E44" i="1"/>
  <c r="E43" i="1"/>
  <c r="D42" i="1"/>
  <c r="C42" i="1"/>
  <c r="E41" i="1"/>
  <c r="D40" i="1"/>
  <c r="C40" i="1"/>
  <c r="E40" i="1" s="1"/>
  <c r="E39" i="1"/>
  <c r="E38" i="1"/>
  <c r="E35" i="1"/>
  <c r="E37" i="1"/>
  <c r="E34" i="1"/>
  <c r="E33" i="1"/>
  <c r="E32" i="1"/>
  <c r="E31" i="1"/>
  <c r="D30" i="1"/>
  <c r="C30" i="1"/>
  <c r="E28" i="1"/>
  <c r="E27" i="1"/>
  <c r="E26" i="1"/>
  <c r="E25" i="1"/>
  <c r="E24" i="1"/>
  <c r="D23" i="1"/>
  <c r="C23" i="1"/>
  <c r="E22" i="1"/>
  <c r="E21" i="1"/>
  <c r="E20" i="1"/>
  <c r="E19" i="1"/>
  <c r="D18" i="1"/>
  <c r="C18" i="1"/>
  <c r="E17" i="1"/>
  <c r="D16" i="1"/>
  <c r="C16" i="1"/>
  <c r="E15" i="1"/>
  <c r="D14" i="1"/>
  <c r="C14" i="1"/>
  <c r="C60" i="1" l="1"/>
  <c r="C59" i="1" s="1"/>
  <c r="E23" i="1"/>
  <c r="E16" i="1"/>
  <c r="E14" i="1"/>
  <c r="E88" i="1"/>
  <c r="E42" i="1"/>
  <c r="E61" i="1"/>
  <c r="D13" i="1"/>
  <c r="C29" i="1"/>
  <c r="E18" i="1"/>
  <c r="E47" i="1"/>
  <c r="E30" i="1"/>
  <c r="D29" i="1"/>
  <c r="C13" i="1"/>
  <c r="D65" i="1"/>
  <c r="E29" i="1" l="1"/>
  <c r="D12" i="1"/>
  <c r="C12" i="1"/>
  <c r="E13" i="1"/>
  <c r="D60" i="1"/>
  <c r="E65" i="1"/>
  <c r="D59" i="1" l="1"/>
  <c r="E60" i="1"/>
  <c r="E12" i="1"/>
  <c r="C111" i="1"/>
  <c r="E59" i="1" l="1"/>
  <c r="D111" i="1"/>
  <c r="E111" i="1" s="1"/>
</calcChain>
</file>

<file path=xl/sharedStrings.xml><?xml version="1.0" encoding="utf-8"?>
<sst xmlns="http://schemas.openxmlformats.org/spreadsheetml/2006/main" count="208" uniqueCount="206">
  <si>
    <t>Приложение 1</t>
  </si>
  <si>
    <t>к решению Думы</t>
  </si>
  <si>
    <t>города Мегиона</t>
  </si>
  <si>
    <t xml:space="preserve">       (тыс. рублей)</t>
  </si>
  <si>
    <t>Вид доходов (группа, подгруппа, статья, подстатья, элемент), подвид доходов, классификация операций сектора государственного управления, относящихся к доходам бюджета</t>
  </si>
  <si>
    <t>Наименование кода классификации доходов</t>
  </si>
  <si>
    <t>сумма изменений              + увеличение               - уменьшение</t>
  </si>
  <si>
    <t xml:space="preserve"> 000 1 00 00000 00 0000 000</t>
  </si>
  <si>
    <t>НАЛОГОВЫЕ И НЕНАЛОГОВЫЕ ДОХОДЫ</t>
  </si>
  <si>
    <t>Налоговые доходы</t>
  </si>
  <si>
    <t xml:space="preserve"> 000 1 01 00000 00 0000 000</t>
  </si>
  <si>
    <t>НАЛОГИ НА ПРИБЫЛЬ, ДОХОДЫ</t>
  </si>
  <si>
    <t xml:space="preserve"> 000 1 01 02000 01 0000 110</t>
  </si>
  <si>
    <t xml:space="preserve">Налог на доходы физических лиц </t>
  </si>
  <si>
    <t>000 1 03 00000 00 0000 000</t>
  </si>
  <si>
    <t>НАЛОГИ НА ТОВАРЫ (РАБОТЫ, УСЛУГИ), РЕАЛИЗУЕМЫЕ НА ТЕРРИТОРИИ РОССИЙСКОЙ ФЕДЕРАЦИИ</t>
  </si>
  <si>
    <t>000 1 03 02000 01 0000 110</t>
  </si>
  <si>
    <t>Акцизы по подакцизным товарам (продукции), производимым на территории Российской Федерации</t>
  </si>
  <si>
    <t>000 1 05 00000 00 0000 000</t>
  </si>
  <si>
    <t>НАЛОГИ НА СОВОКУПНЫЙ ДОХОД</t>
  </si>
  <si>
    <t xml:space="preserve"> 000 1 05 01000 00 0000 110</t>
  </si>
  <si>
    <t>Налог, взимаемый в связи с применением упрощенной системы налогообложения</t>
  </si>
  <si>
    <t>000 1 05 02000 02 0000 110</t>
  </si>
  <si>
    <t>Единый налог на вмененный доход для отдельных видов деятельности</t>
  </si>
  <si>
    <t>000 1 05 03000 01 0000 110</t>
  </si>
  <si>
    <t xml:space="preserve">Единый сельскохозяйственный налог </t>
  </si>
  <si>
    <t>000 1 05 04000 02 0000 110</t>
  </si>
  <si>
    <t>Налог, взимаемый в связи с применением патентной системы налогообложения</t>
  </si>
  <si>
    <t>000 1 06 00000 00 0000 000</t>
  </si>
  <si>
    <t>НАЛОГИ НА ИМУЩЕСТВО</t>
  </si>
  <si>
    <t>000 1 06 01000 00 0000 110</t>
  </si>
  <si>
    <t>Налог на имущество физических лиц</t>
  </si>
  <si>
    <t>000 1 06 04000 02 0000 110</t>
  </si>
  <si>
    <t>Транспортный налог</t>
  </si>
  <si>
    <t>000 1 06 06000 00 0000 110</t>
  </si>
  <si>
    <t>Земельный налог</t>
  </si>
  <si>
    <t xml:space="preserve"> 000 1 08 00000 00 0000 000</t>
  </si>
  <si>
    <t>ГОСУДАРСТВЕННАЯ ПОШЛИНА</t>
  </si>
  <si>
    <t xml:space="preserve"> 000 1 09 00000 00 0000 000</t>
  </si>
  <si>
    <t>ЗАДОЛЖЕННОСТЬ И ПЕРЕРАСЧЕТЫ ПО ОТМЕНЕННЫМ НАЛОГАМ, СБОРАМ И ИНЫМ ОБЯЗАТЕЛЬНЫМ ПЛАТЕЖАМ</t>
  </si>
  <si>
    <t>Неналоговые доходы</t>
  </si>
  <si>
    <t xml:space="preserve"> 000 1 11 00000 00 0000 000</t>
  </si>
  <si>
    <t>ДОХОДЫ ОТ ИСПОЛЬЗОВАНИЯ ИМУЩЕСТВА, НАХОДЯЩЕГОСЯ В ГОСУДАРСТВЕННОЙ И МУНИЦИПАЛЬНОЙ СОБСТВЕННОСТИ</t>
  </si>
  <si>
    <t xml:space="preserve"> 000 1 11 03040 04 0000 120</t>
  </si>
  <si>
    <t>Проценты, полученные от предоставления бюджетных кредитов внутри страны за счет средств бюджетов городских округов</t>
  </si>
  <si>
    <t xml:space="preserve"> 000 1 11 05012 04 0000 120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</si>
  <si>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</si>
  <si>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000 1 11 05024 04 0000 120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</si>
  <si>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</si>
  <si>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000 1 11 05034 04 0000 120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</si>
  <si>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</si>
  <si>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округов</t>
  </si>
  <si>
    <t>000 1 11 05074 04 0000 120</t>
  </si>
  <si>
    <t>Доходы от сдачи в аренду имущества, составляющего казну городских округов (за исключением земельных участков)</t>
  </si>
  <si>
    <t>000 1 11 09044 04 0000 120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</si>
  <si>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</si>
  <si>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000 1 11 09080 04 0000 120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</si>
  <si>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</si>
  <si>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 xml:space="preserve"> 000 1 12 00000 00 0000 000</t>
  </si>
  <si>
    <t>ПЛАТЕЖИ ПРИ ПОЛЬЗОВАНИИ ПРИРОДНЫМИ РЕСУРСАМИ</t>
  </si>
  <si>
    <t>000 1 12 01000 01 0000 120</t>
  </si>
  <si>
    <t>Плата за негативное воздействие на окружающую среду</t>
  </si>
  <si>
    <t>000 1 13 00000 00 0000 000</t>
  </si>
  <si>
    <t>ДОХОДЫ ОТ ОКАЗАНИЯ ПЛАТНЫХ УСЛУГ  И КОМПЕНСАЦИИ ЗАТРАТ ГОСУДАРСТВА</t>
  </si>
  <si>
    <t>000 1 13 01074 04 0000 130</t>
  </si>
  <si>
    <t>Доходы от оказания информационных услуг органами местного самоуправления городских округов, казенными учреждениями городских округов</t>
  </si>
  <si>
    <t>000 1 13 01994 04 0000 130</t>
  </si>
  <si>
    <t>Прочие доходы от оказания платных услуг (работ) получателями средств бюджетов городских округов</t>
  </si>
  <si>
    <t>000 1 13 02064 04 0000 130</t>
  </si>
  <si>
    <t>Доходы, поступающие в порядке возмещения расходов, понесенных в связи с эксплуатацией имущества городских округов</t>
  </si>
  <si>
    <t>000 1 13 02994 04 0000 130</t>
  </si>
  <si>
    <t>Прочие доходы от компенсации затрат бюджетов городских округов</t>
  </si>
  <si>
    <t>000 1 14 00000 00 0000 000</t>
  </si>
  <si>
    <t>ДОХОДЫ ОТ ПРОДАЖИ МАТЕРИАЛЬНЫХ И НЕМАТЕРИАЛЬНЫХ АКТИВОВ</t>
  </si>
  <si>
    <t>000  1 14 01040 04 0000 410</t>
  </si>
  <si>
    <t>Доходы от продажи квартир, находящихся в собственности городских округов</t>
  </si>
  <si>
    <t xml:space="preserve"> 000 1 14 02043 04 0000 410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</si>
  <si>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</si>
  <si>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000 1 14 02043 04 0000 440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</si>
  <si>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</si>
  <si>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000 1 14 06012 04 0000 430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</si>
  <si>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</si>
  <si>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000 1 14 06024 04 0000 430</t>
  </si>
  <si>
    <t>Доходы от продажи земельных участков, находящихся в собственности  городских округов (за исключением земельных участков муниципальных бюджетных и автономных учреждений)</t>
  </si>
  <si>
    <t>000 1 14 06312 04 0000 430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</si>
  <si>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округов
</t>
  </si>
  <si>
    <t xml:space="preserve"> 000 1 15 00000 00 0000 000</t>
  </si>
  <si>
    <t>АДМИНИСТРАТИВНЫЕ ПЛАТЕЖИ И СБОРЫ</t>
  </si>
  <si>
    <t xml:space="preserve"> 000 1 16 00000 00 0000 000</t>
  </si>
  <si>
    <t>ШТРАФЫ, САНКЦИИ, ВОЗМЕЩЕНИЕ УЩЕРБА</t>
  </si>
  <si>
    <t xml:space="preserve"> 000 1 17 00000 00 0000 000</t>
  </si>
  <si>
    <t>ПРОЧИЕ НЕНАЛОГОВЫЕ ДОХОДЫ</t>
  </si>
  <si>
    <t>000 1 17 05040 04 0000 180</t>
  </si>
  <si>
    <t>Прочие неналоговые доходы бюджетов городских округов</t>
  </si>
  <si>
    <t>000 1 17 15020 04 0000 150</t>
  </si>
  <si>
    <t>Инициативные платежи, зачисляемые в бюджеты городских округов</t>
  </si>
  <si>
    <t>000 2 00 00000 00 0000 000</t>
  </si>
  <si>
    <t>БЕЗВОЗМЕЗДНЫЕ ПОСТУПЛЕНИЯ</t>
  </si>
  <si>
    <t xml:space="preserve">000 2 02 00000 00 0000 000  </t>
  </si>
  <si>
    <t>БЕЗВОЗМЕЗДНЫЕ ПОСТУПЛЕНИЯ ОТ ДРУГИХ БЮДЖЕТОВ БЮДЖЕТНОЙ СИСТЕМЫ РОССИЙСКОЙ ФЕДЕРАЦИИ</t>
  </si>
  <si>
    <t>000 2 02 10000 00 0000 150</t>
  </si>
  <si>
    <t>Дотации бюджетам бюджетной системы Российской Федерации</t>
  </si>
  <si>
    <t>000 2 02 15001 04 0000 150</t>
  </si>
  <si>
    <t>Дотации бюджетам городских округов на выравнивание бюджетной обеспеченности из бюджета субъекта Российской Федерации</t>
  </si>
  <si>
    <t>000 2 02 15002 04 0000 150</t>
  </si>
  <si>
    <t>Дотации бюджетам городских округов на поддержку мер по обеспечению сбалансированности бюджетов</t>
  </si>
  <si>
    <t>000 2 02 19999 04 0000 150</t>
  </si>
  <si>
    <t>Прочие дотации бюджетам городских округов</t>
  </si>
  <si>
    <t>000 2 02 20000 00 0000 150</t>
  </si>
  <si>
    <t>Субсидии бюджетам бюджетной системы Российской Федерации  (межбюджетные субсидии)</t>
  </si>
  <si>
    <t>000 2 02 20041 04 0000 150</t>
  </si>
  <si>
    <t>Субсидии бюджетам городских округов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</si>
  <si>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000 2 02 20077 04 0000 150</t>
  </si>
  <si>
    <t>Субсидии бюджетам городских округов на софинансирование капитальных вложений в объекты муниципальной собственности</t>
  </si>
  <si>
    <t>000 2 02 20299 04 0000 150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</si>
  <si>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</si>
  <si>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000 2 02 20300 04 0000 150</t>
  </si>
  <si>
    <t>Субсидии бюджетам городских округов на обеспечение мероприятий по модернизации систем коммунальной инфраструктуры за счет средств, поступивших от публично-правовой компании "Фонд развития территорий"</t>
  </si>
  <si>
    <t>000 2 02 20302 04 0000 150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</si>
  <si>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</si>
  <si>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000 2 02 20303 04 0000 150</t>
  </si>
  <si>
    <t>Субсидии бюджетам городских округов на обеспечение мероприятий по модернизации систем коммунальной инфраструктуры за счет средств бюджетов</t>
  </si>
  <si>
    <t>000 2 02 25154 04 0000 150</t>
  </si>
  <si>
    <t>Cубсидии бюджетам городских округов на реализацию мероприятий по модернизации коммунальной инфрастуктуры</t>
  </si>
  <si>
    <t>000 2 02 25179 04 0000 150</t>
  </si>
  <si>
    <t>Субсидии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</si>
  <si>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000 2 02 25304 04 0000 150</t>
  </si>
  <si>
    <t xml:space="preserve"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</si>
  <si>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>000 2 02 25394 04 0000 150</t>
  </si>
  <si>
    <t>Cубсидии бюджетам городских округов на приведение в нормативное состояние автомобильных дорог и искусственных дорожных сооружений</t>
  </si>
  <si>
    <t>000 2 02 25466 04 0000 150</t>
  </si>
  <si>
    <t xml:space="preserve">Субсидии бюджетам городских округов на поддержку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
</t>
  </si>
  <si>
    <t>000 2 02 25497 04 0000 150</t>
  </si>
  <si>
    <t>Субсидии бюджетам городских округов на реализацию мероприятий по обеспечению жильем молодых семей</t>
  </si>
  <si>
    <t>000 2 02 25519 04 0000 150</t>
  </si>
  <si>
    <t>Субсидии бюджетам городских округов на поддержку отрасли культуры</t>
  </si>
  <si>
    <t>000 2 02 25555 04 0000 150</t>
  </si>
  <si>
    <t xml:space="preserve">Субсидии бюджетам городских округов на реализацию программ формирования современной городской среды
</t>
  </si>
  <si>
    <t>000 2 02 25590 04 0000 150</t>
  </si>
  <si>
    <t>Субсидии бюджетам городских округов на техническое оснащение региональных и муниципальных музеев</t>
  </si>
  <si>
    <t>000 2 02 25750 04 0000 150</t>
  </si>
  <si>
    <t>Субсидии бюджетам городских округов на реализацию мероприятий по модернизации школьных систем образования</t>
  </si>
  <si>
    <t>000 2 02 29999 04 0000 150</t>
  </si>
  <si>
    <t>Прочие субсидии бюджетам городских округов</t>
  </si>
  <si>
    <t xml:space="preserve">000 2 02 30000 00 0000 150 </t>
  </si>
  <si>
    <t>Субвенции бюджетам бюджетной системы Российской Федерации</t>
  </si>
  <si>
    <t>000 2 02 30024 04 0000 150</t>
  </si>
  <si>
    <t>Субвенции бюджетам городских округов на выполнение передаваемых полномочий субъектов Российской Федерации</t>
  </si>
  <si>
    <t>000 2 02 30029 04 0000 150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</si>
  <si>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</si>
  <si>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000 2 02 35082 04 0000 150</t>
  </si>
  <si>
    <t>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</si>
  <si>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000 2 02 35120 04 0000 150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</si>
  <si>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</si>
  <si>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000 2 02 35135 04 0000 150</t>
  </si>
  <si>
    <t xml:space="preserve">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 </t>
  </si>
  <si>
    <t>000 2 02 35176 04 0000 150</t>
  </si>
  <si>
    <t>Субвенции бюджетам городских округов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</si>
  <si>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000 2 02 35930 04 0000 150</t>
  </si>
  <si>
    <t>Субвенции бюджетам городских округов на государственную регистрацию актов гражданского состояния</t>
  </si>
  <si>
    <t xml:space="preserve">000 2 02 40000 00 0000 150 </t>
  </si>
  <si>
    <t>Иные межбюджетные трансферты</t>
  </si>
  <si>
    <t>000  2 02 45050 04 0000 150</t>
  </si>
  <si>
    <t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</si>
  <si>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000 2 02 45303 04 0000 150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</si>
  <si>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</si>
  <si>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000 2 02 45424 04 0000 150</t>
  </si>
  <si>
    <t>Межбюджетные трансферты, передаваемые бюджетам городских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</si>
  <si>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000 2 02 45454 04 0000 150</t>
  </si>
  <si>
    <t>Межбюджетные трансферты, передаваемые бюджетам городских округов на создание модельных муниципальных библиотек</t>
  </si>
  <si>
    <t>000 2 02 49999 04 0000 150</t>
  </si>
  <si>
    <t>Прочие межбюджетные трансферты, передаваемые бюджетам городских округов</t>
  </si>
  <si>
    <t>000 2 03 00000 00 0000 000</t>
  </si>
  <si>
    <t>БЕЗВОЗМЕЗДНЫЕ ПОСТУПЛЕНИЯ ОТ ГОСУДАРСТВЕННЫХ (МУНИЦИПАЛЬНЫХ) ОРГАНИЗАЦИЙ</t>
  </si>
  <si>
    <t>000 2 03 04099 04 0000 150</t>
  </si>
  <si>
    <t>Прочие безвозмездные  поступления от государственных (муниципальных) организаций в бюджеты городских округов</t>
  </si>
  <si>
    <t>000 2 04 00000 00 0000 000</t>
  </si>
  <si>
    <t>БЕЗВОЗМЕЗДНЫЕ ПОСТУПЛЕНИЯ ОТ НЕГОСУДАРСТВЕННЫХ ОРГАНИЗАЦИЙ</t>
  </si>
  <si>
    <t>000 2 04 04099 04 0000 150</t>
  </si>
  <si>
    <t>Прочие безвозмездные  поступления от негосударственных организаций в бюджеты городских округов</t>
  </si>
  <si>
    <t>000 2 07 00000 00 0000 150</t>
  </si>
  <si>
    <t>ПРОЧИЕ БЕЗВОЗМЕЗДНЫЕ ПОСТУПЛЕНИЯ</t>
  </si>
  <si>
    <t>000 2 07 04050 04 0000 150</t>
  </si>
  <si>
    <t>Прочие безвозмездные  поступления в бюджеты городских округов</t>
  </si>
  <si>
    <t>000 2 19 00000 00 0000 000</t>
  </si>
  <si>
    <t>ВОЗВРАТ ОСТАТКОВ СУБСИДИЙ, СУБВЕНЦИЙ И ИНЫХ МЕЖБЮДЖЕТНЫХ ТРАСФЕРТОВ, ИМЕЮЩИХ ЦЕЛЕВОЕ НАЗНАЧЕНИЕ, ПРОШЛЫХ ЛЕТ</t>
  </si>
  <si>
    <t>000 2 19 00000 04 0000 150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</si>
  <si>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</si>
  <si>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ВСЕГО ДОХОДОВ</t>
  </si>
  <si>
    <t>000 1 11 05312 04 0000 120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</si>
  <si>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</si>
  <si>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000 1 11 05324 04 0000 120</t>
  </si>
  <si>
    <t xml:space="preserve">Прогнозируемый общий объем доходов бюджета городского округа Мегион Ханты-Мансийского автономного округа - Югры  на  2026 год  </t>
  </si>
  <si>
    <t xml:space="preserve">уточненный план на 2026 год </t>
  </si>
  <si>
    <t>Утвержденный план план на 2026 год, утвержден решением Думы города от 12.12.2025 №42</t>
  </si>
  <si>
    <t>000 2 02 25454 04 0000 150</t>
  </si>
  <si>
    <t xml:space="preserve">Субсидии  бюджетам городских округов на создание модельных муниципальных библиотек </t>
  </si>
  <si>
    <t>000 2 02 25513 04 0000 150</t>
  </si>
  <si>
    <t>Субсидии бюджетам городских округов на развитие сети учреждений культурно-досугового типа</t>
  </si>
  <si>
    <t>000 2 02 25517 04 0000 150</t>
  </si>
  <si>
    <t>Субсидии бюджетам городских округов на поддержку творческой деятельности и техническое оснащение детских и кукольных театров</t>
  </si>
  <si>
    <t>000 2 02 25753 04 0000 150</t>
  </si>
  <si>
    <t>Субсидии бюджетам субъектов Российской Федерации на софинансирование закупки и монтажа оборудования для создания "умных" спортивных площадок</t>
  </si>
  <si>
    <t>000 2 02 45179 04 0000 150</t>
  </si>
  <si>
    <t>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</si>
  <si>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от 25.09.2026  №123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</si>
</sst>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5" x14ac:knownFonts="1">
    <font>
      <sz val="10"/>
      <color theme="1"/>
      <name val="Arial Cyr"/>
    </font>
    <font>
      <sz val="10"/>
      <name val="Arial"/>
      <family val="2"/>
      <charset val="204"/>
    </font>
    <font>
      <u/>
      <sz val="10"/>
      <color indexed="20"/>
      <name val="Arial"/>
      <family val="2"/>
      <charset val="204"/>
    </font>
    <font>
      <sz val="11"/>
      <color rgb="FF00610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6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 Cyr"/>
    </font>
    <font>
      <sz val="1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indexed="27"/>
      </patternFill>
    </fill>
    <fill>
      <patternFill patternType="solid">
        <fgColor theme="0"/>
        <bgColor theme="0"/>
      </patternFill>
    </fill>
    <fill>
      <patternFill patternType="solid">
        <fgColor theme="0" tint="-0.14996795556505021"/>
        <bgColor theme="0" tint="-0.14996795556505021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6">
    <xf numFmtId="0" fontId="0" fillId="0" borderId="0"/>
    <xf numFmtId="0" fontId="1" fillId="0" borderId="0"/>
    <xf numFmtId="1" fontId="1" fillId="0" borderId="0">
      <alignment vertical="top" wrapText="1"/>
    </xf>
    <xf numFmtId="0" fontId="2" fillId="0" borderId="0">
      <alignment vertical="top"/>
    </xf>
    <xf numFmtId="0" fontId="3" fillId="2" borderId="0"/>
    <xf numFmtId="0" fontId="13" fillId="3" borderId="1">
      <alignment horizontal="left" vertical="top" wrapText="1"/>
    </xf>
  </cellStyleXfs>
  <cellXfs count="93">
    <xf numFmtId="0" fontId="0" fillId="0" borderId="0" xfId="0"/>
    <xf numFmtId="0" fontId="4" fillId="0" borderId="0" xfId="0" applyFont="1"/>
    <xf numFmtId="0" fontId="4" fillId="4" borderId="0" xfId="0" applyFont="1" applyFill="1"/>
    <xf numFmtId="164" fontId="4" fillId="4" borderId="0" xfId="0" applyNumberFormat="1" applyFont="1" applyFill="1"/>
    <xf numFmtId="4" fontId="4" fillId="0" borderId="0" xfId="0" applyNumberFormat="1" applyFont="1"/>
    <xf numFmtId="0" fontId="5" fillId="0" borderId="0" xfId="0" applyFont="1"/>
    <xf numFmtId="0" fontId="4" fillId="0" borderId="0" xfId="2" applyNumberFormat="1" applyFont="1" applyAlignment="1">
      <alignment horizontal="left"/>
    </xf>
    <xf numFmtId="1" fontId="6" fillId="4" borderId="0" xfId="3" applyNumberFormat="1" applyFont="1" applyFill="1" applyAlignment="1">
      <alignment horizontal="center" vertical="center" wrapText="1"/>
    </xf>
    <xf numFmtId="0" fontId="0" fillId="0" borderId="0" xfId="0"/>
    <xf numFmtId="1" fontId="7" fillId="0" borderId="0" xfId="3" applyNumberFormat="1" applyFont="1" applyAlignment="1">
      <alignment horizontal="center" wrapText="1"/>
    </xf>
    <xf numFmtId="0" fontId="5" fillId="4" borderId="0" xfId="0" applyFont="1" applyFill="1" applyAlignment="1">
      <alignment horizontal="right"/>
    </xf>
    <xf numFmtId="1" fontId="9" fillId="0" borderId="3" xfId="3" applyNumberFormat="1" applyFont="1" applyBorder="1" applyAlignment="1">
      <alignment horizontal="center" vertical="center" wrapText="1"/>
    </xf>
    <xf numFmtId="1" fontId="4" fillId="0" borderId="3" xfId="3" applyNumberFormat="1" applyFont="1" applyBorder="1" applyAlignment="1">
      <alignment horizontal="center" vertical="center" wrapText="1"/>
    </xf>
    <xf numFmtId="1" fontId="4" fillId="4" borderId="3" xfId="3" applyNumberFormat="1" applyFont="1" applyFill="1" applyBorder="1" applyAlignment="1">
      <alignment horizontal="center" vertical="center" wrapText="1"/>
    </xf>
    <xf numFmtId="1" fontId="10" fillId="0" borderId="3" xfId="3" applyNumberFormat="1" applyFont="1" applyBorder="1" applyAlignment="1">
      <alignment horizontal="center" vertical="center" wrapText="1"/>
    </xf>
    <xf numFmtId="1" fontId="10" fillId="0" borderId="3" xfId="3" applyNumberFormat="1" applyFont="1" applyBorder="1" applyAlignment="1">
      <alignment horizontal="left" vertical="top" wrapText="1"/>
    </xf>
    <xf numFmtId="164" fontId="10" fillId="4" borderId="3" xfId="4" applyNumberFormat="1" applyFont="1" applyFill="1" applyBorder="1" applyAlignment="1">
      <alignment wrapText="1"/>
    </xf>
    <xf numFmtId="164" fontId="10" fillId="4" borderId="3" xfId="0" applyNumberFormat="1" applyFont="1" applyFill="1" applyBorder="1"/>
    <xf numFmtId="4" fontId="4" fillId="4" borderId="0" xfId="0" applyNumberFormat="1" applyFont="1" applyFill="1"/>
    <xf numFmtId="1" fontId="10" fillId="0" borderId="3" xfId="3" applyNumberFormat="1" applyFont="1" applyBorder="1" applyAlignment="1">
      <alignment horizontal="center" wrapText="1"/>
    </xf>
    <xf numFmtId="1" fontId="9" fillId="5" borderId="3" xfId="3" applyNumberFormat="1" applyFont="1" applyFill="1" applyBorder="1" applyAlignment="1">
      <alignment horizontal="center" wrapText="1"/>
    </xf>
    <xf numFmtId="1" fontId="9" fillId="5" borderId="3" xfId="3" applyNumberFormat="1" applyFont="1" applyFill="1" applyBorder="1" applyAlignment="1">
      <alignment horizontal="left" vertical="top" wrapText="1"/>
    </xf>
    <xf numFmtId="164" fontId="9" fillId="5" borderId="3" xfId="4" applyNumberFormat="1" applyFont="1" applyFill="1" applyBorder="1" applyAlignment="1">
      <alignment wrapText="1"/>
    </xf>
    <xf numFmtId="164" fontId="9" fillId="5" borderId="3" xfId="0" applyNumberFormat="1" applyFont="1" applyFill="1" applyBorder="1"/>
    <xf numFmtId="1" fontId="9" fillId="0" borderId="3" xfId="3" applyNumberFormat="1" applyFont="1" applyBorder="1" applyAlignment="1">
      <alignment horizontal="center" wrapText="1"/>
    </xf>
    <xf numFmtId="1" fontId="9" fillId="0" borderId="3" xfId="3" applyNumberFormat="1" applyFont="1" applyBorder="1" applyAlignment="1">
      <alignment vertical="top" wrapText="1"/>
    </xf>
    <xf numFmtId="164" fontId="9" fillId="4" borderId="3" xfId="4" applyNumberFormat="1" applyFont="1" applyFill="1" applyBorder="1" applyAlignment="1">
      <alignment wrapText="1"/>
    </xf>
    <xf numFmtId="164" fontId="9" fillId="4" borderId="3" xfId="0" applyNumberFormat="1" applyFont="1" applyFill="1" applyBorder="1"/>
    <xf numFmtId="164" fontId="9" fillId="5" borderId="3" xfId="4" applyNumberFormat="1" applyFont="1" applyFill="1" applyBorder="1" applyAlignment="1">
      <alignment horizontal="right" wrapText="1"/>
    </xf>
    <xf numFmtId="1" fontId="9" fillId="4" borderId="3" xfId="3" applyNumberFormat="1" applyFont="1" applyFill="1" applyBorder="1" applyAlignment="1">
      <alignment horizontal="center" wrapText="1"/>
    </xf>
    <xf numFmtId="164" fontId="9" fillId="4" borderId="3" xfId="4" applyNumberFormat="1" applyFont="1" applyFill="1" applyBorder="1" applyAlignment="1">
      <alignment horizontal="right" wrapText="1"/>
    </xf>
    <xf numFmtId="1" fontId="9" fillId="5" borderId="2" xfId="3" applyNumberFormat="1" applyFont="1" applyFill="1" applyBorder="1" applyAlignment="1">
      <alignment horizontal="center" wrapText="1"/>
    </xf>
    <xf numFmtId="1" fontId="9" fillId="5" borderId="3" xfId="3" applyNumberFormat="1" applyFont="1" applyFill="1" applyBorder="1" applyAlignment="1">
      <alignment vertical="top" wrapText="1"/>
    </xf>
    <xf numFmtId="1" fontId="9" fillId="0" borderId="3" xfId="3" applyNumberFormat="1" applyFont="1" applyBorder="1" applyAlignment="1">
      <alignment horizontal="center" vertical="top" wrapText="1"/>
    </xf>
    <xf numFmtId="4" fontId="9" fillId="5" borderId="3" xfId="4" applyNumberFormat="1" applyFont="1" applyFill="1" applyBorder="1" applyAlignment="1">
      <alignment wrapText="1"/>
    </xf>
    <xf numFmtId="4" fontId="9" fillId="5" borderId="3" xfId="0" applyNumberFormat="1" applyFont="1" applyFill="1" applyBorder="1"/>
    <xf numFmtId="0" fontId="10" fillId="4" borderId="3" xfId="0" applyFont="1" applyFill="1" applyBorder="1" applyAlignment="1">
      <alignment horizontal="justify" vertical="top" wrapText="1"/>
    </xf>
    <xf numFmtId="4" fontId="9" fillId="4" borderId="3" xfId="0" applyNumberFormat="1" applyFont="1" applyFill="1" applyBorder="1"/>
    <xf numFmtId="164" fontId="9" fillId="0" borderId="3" xfId="0" applyNumberFormat="1" applyFont="1" applyBorder="1"/>
    <xf numFmtId="0" fontId="9" fillId="0" borderId="3" xfId="0" applyFont="1" applyBorder="1" applyAlignment="1">
      <alignment vertical="top" wrapText="1"/>
    </xf>
    <xf numFmtId="0" fontId="9" fillId="5" borderId="3" xfId="0" applyFont="1" applyFill="1" applyBorder="1" applyAlignment="1">
      <alignment horizontal="left" vertical="top" wrapText="1"/>
    </xf>
    <xf numFmtId="0" fontId="9" fillId="0" borderId="3" xfId="0" applyFont="1" applyBorder="1" applyAlignment="1">
      <alignment wrapText="1"/>
    </xf>
    <xf numFmtId="1" fontId="10" fillId="4" borderId="3" xfId="3" applyNumberFormat="1" applyFont="1" applyFill="1" applyBorder="1" applyAlignment="1">
      <alignment horizontal="center" vertical="center" wrapText="1"/>
    </xf>
    <xf numFmtId="1" fontId="10" fillId="4" borderId="3" xfId="3" applyNumberFormat="1" applyFont="1" applyFill="1" applyBorder="1" applyAlignment="1">
      <alignment horizontal="left" vertical="center" wrapText="1"/>
    </xf>
    <xf numFmtId="0" fontId="9" fillId="5" borderId="3" xfId="0" applyFont="1" applyFill="1" applyBorder="1" applyAlignment="1">
      <alignment horizontal="center" wrapText="1"/>
    </xf>
    <xf numFmtId="0" fontId="9" fillId="5" borderId="3" xfId="0" applyFont="1" applyFill="1" applyBorder="1" applyAlignment="1">
      <alignment vertical="top" wrapText="1"/>
    </xf>
    <xf numFmtId="164" fontId="9" fillId="5" borderId="3" xfId="0" applyNumberFormat="1" applyFont="1" applyFill="1" applyBorder="1" applyAlignment="1">
      <alignment horizontal="right" wrapText="1"/>
    </xf>
    <xf numFmtId="0" fontId="9" fillId="6" borderId="3" xfId="0" applyFont="1" applyFill="1" applyBorder="1" applyAlignment="1">
      <alignment horizontal="center" wrapText="1"/>
    </xf>
    <xf numFmtId="0" fontId="9" fillId="6" borderId="3" xfId="0" applyFont="1" applyFill="1" applyBorder="1" applyAlignment="1">
      <alignment horizontal="justify" vertical="top" wrapText="1"/>
    </xf>
    <xf numFmtId="164" fontId="9" fillId="6" borderId="3" xfId="0" applyNumberFormat="1" applyFont="1" applyFill="1" applyBorder="1" applyAlignment="1">
      <alignment horizontal="right" wrapText="1"/>
    </xf>
    <xf numFmtId="164" fontId="9" fillId="6" borderId="3" xfId="0" applyNumberFormat="1" applyFont="1" applyFill="1" applyBorder="1"/>
    <xf numFmtId="0" fontId="9" fillId="4" borderId="3" xfId="0" applyFont="1" applyFill="1" applyBorder="1" applyAlignment="1">
      <alignment horizontal="center" wrapText="1"/>
    </xf>
    <xf numFmtId="0" fontId="9" fillId="4" borderId="3" xfId="0" applyFont="1" applyFill="1" applyBorder="1" applyAlignment="1">
      <alignment horizontal="justify" vertical="top" wrapText="1"/>
    </xf>
    <xf numFmtId="164" fontId="9" fillId="4" borderId="3" xfId="0" applyNumberFormat="1" applyFont="1" applyFill="1" applyBorder="1" applyAlignment="1">
      <alignment horizontal="right" wrapText="1"/>
    </xf>
    <xf numFmtId="0" fontId="9" fillId="6" borderId="3" xfId="0" applyFont="1" applyFill="1" applyBorder="1" applyAlignment="1">
      <alignment vertical="top" wrapText="1"/>
    </xf>
    <xf numFmtId="0" fontId="11" fillId="0" borderId="3" xfId="0" applyFont="1" applyBorder="1" applyAlignment="1">
      <alignment vertical="top" wrapText="1"/>
    </xf>
    <xf numFmtId="0" fontId="11" fillId="0" borderId="4" xfId="0" applyFont="1" applyBorder="1" applyAlignment="1">
      <alignment horizontal="justify" vertical="top" wrapText="1"/>
    </xf>
    <xf numFmtId="0" fontId="9" fillId="4" borderId="6" xfId="0" applyFont="1" applyFill="1" applyBorder="1" applyAlignment="1">
      <alignment horizontal="center" wrapText="1"/>
    </xf>
    <xf numFmtId="0" fontId="9" fillId="4" borderId="3" xfId="0" applyFont="1" applyFill="1" applyBorder="1" applyAlignment="1">
      <alignment vertical="top" wrapText="1"/>
    </xf>
    <xf numFmtId="0" fontId="9" fillId="4" borderId="2" xfId="0" applyFont="1" applyFill="1" applyBorder="1" applyAlignment="1">
      <alignment horizontal="center" wrapText="1"/>
    </xf>
    <xf numFmtId="0" fontId="9" fillId="6" borderId="7" xfId="0" applyFont="1" applyFill="1" applyBorder="1" applyAlignment="1">
      <alignment horizontal="justify" vertical="top" wrapText="1"/>
    </xf>
    <xf numFmtId="0" fontId="12" fillId="0" borderId="3" xfId="0" applyFont="1" applyBorder="1" applyAlignment="1">
      <alignment horizontal="left" vertical="top" wrapText="1"/>
    </xf>
    <xf numFmtId="0" fontId="11" fillId="0" borderId="0" xfId="0" applyFont="1" applyAlignment="1">
      <alignment horizontal="justify" vertical="center" wrapText="1"/>
    </xf>
    <xf numFmtId="0" fontId="9" fillId="5" borderId="3" xfId="0" applyFont="1" applyFill="1" applyBorder="1" applyAlignment="1">
      <alignment horizontal="justify" vertical="top" wrapText="1"/>
    </xf>
    <xf numFmtId="1" fontId="10" fillId="5" borderId="3" xfId="3" applyNumberFormat="1" applyFont="1" applyFill="1" applyBorder="1" applyAlignment="1">
      <alignment horizontal="center" wrapText="1"/>
    </xf>
    <xf numFmtId="1" fontId="10" fillId="5" borderId="3" xfId="3" applyNumberFormat="1" applyFont="1" applyFill="1" applyBorder="1" applyAlignment="1">
      <alignment vertical="top" wrapText="1"/>
    </xf>
    <xf numFmtId="164" fontId="10" fillId="5" borderId="3" xfId="4" applyNumberFormat="1" applyFont="1" applyFill="1" applyBorder="1" applyAlignment="1">
      <alignment wrapText="1"/>
    </xf>
    <xf numFmtId="164" fontId="10" fillId="5" borderId="3" xfId="0" applyNumberFormat="1" applyFont="1" applyFill="1" applyBorder="1"/>
    <xf numFmtId="1" fontId="9" fillId="4" borderId="3" xfId="3" applyNumberFormat="1" applyFont="1" applyFill="1" applyBorder="1" applyAlignment="1">
      <alignment horizontal="justify" vertical="top" wrapText="1"/>
    </xf>
    <xf numFmtId="1" fontId="9" fillId="0" borderId="3" xfId="3" applyNumberFormat="1" applyFont="1" applyBorder="1" applyAlignment="1">
      <alignment horizontal="justify" vertical="top" wrapText="1"/>
    </xf>
    <xf numFmtId="1" fontId="9" fillId="5" borderId="3" xfId="3" applyNumberFormat="1" applyFont="1" applyFill="1" applyBorder="1" applyAlignment="1">
      <alignment horizontal="justify" vertical="top" wrapText="1"/>
    </xf>
    <xf numFmtId="0" fontId="11" fillId="4" borderId="3" xfId="0" applyFont="1" applyFill="1" applyBorder="1" applyAlignment="1">
      <alignment horizontal="justify" vertical="top" wrapText="1"/>
    </xf>
    <xf numFmtId="0" fontId="14" fillId="4" borderId="5" xfId="0" applyFont="1" applyFill="1" applyBorder="1" applyAlignment="1">
      <alignment horizontal="justify" vertical="top" wrapText="1"/>
    </xf>
    <xf numFmtId="0" fontId="12" fillId="4" borderId="3" xfId="0" applyFont="1" applyFill="1" applyBorder="1" applyAlignment="1">
      <alignment horizontal="justify" vertical="top" wrapText="1"/>
    </xf>
    <xf numFmtId="0" fontId="9" fillId="0" borderId="3" xfId="0" applyFont="1" applyBorder="1" applyAlignment="1">
      <alignment horizontal="justify" vertical="top" wrapText="1"/>
    </xf>
    <xf numFmtId="0" fontId="11" fillId="0" borderId="3" xfId="0" applyFont="1" applyBorder="1" applyAlignment="1">
      <alignment horizontal="justify" vertical="top" wrapText="1"/>
    </xf>
    <xf numFmtId="0" fontId="14" fillId="4" borderId="3" xfId="0" applyFont="1" applyFill="1" applyBorder="1" applyAlignment="1">
      <alignment horizontal="justify" vertical="top" wrapText="1"/>
    </xf>
    <xf numFmtId="0" fontId="9" fillId="0" borderId="3" xfId="0" applyFont="1" applyBorder="1" applyAlignment="1">
      <alignment horizontal="justify" vertical="center" wrapText="1"/>
    </xf>
    <xf numFmtId="0" fontId="9" fillId="0" borderId="0" xfId="0" applyFont="1" applyAlignment="1">
      <alignment horizontal="justify" wrapText="1"/>
    </xf>
    <xf numFmtId="0" fontId="9" fillId="4" borderId="3" xfId="0" applyFont="1" applyFill="1" applyBorder="1" applyAlignment="1">
      <alignment horizontal="justify" vertical="center" wrapText="1"/>
    </xf>
    <xf numFmtId="164" fontId="9" fillId="0" borderId="3" xfId="4" applyNumberFormat="1" applyFont="1" applyFill="1" applyBorder="1" applyAlignment="1">
      <alignment wrapText="1"/>
    </xf>
    <xf numFmtId="0" fontId="0" fillId="0" borderId="0" xfId="0"/>
    <xf numFmtId="0" fontId="9" fillId="4" borderId="3" xfId="0" applyFont="1" applyFill="1" applyBorder="1" applyAlignment="1">
      <alignment horizontal="center" vertical="center" wrapText="1"/>
    </xf>
    <xf numFmtId="0" fontId="9" fillId="7" borderId="3" xfId="0" applyFont="1" applyFill="1" applyBorder="1" applyAlignment="1">
      <alignment horizontal="justify" vertical="top" wrapText="1"/>
    </xf>
    <xf numFmtId="1" fontId="6" fillId="4" borderId="0" xfId="3" applyNumberFormat="1" applyFont="1" applyFill="1" applyAlignment="1">
      <alignment horizontal="center" vertical="center" wrapText="1"/>
    </xf>
    <xf numFmtId="0" fontId="0" fillId="0" borderId="0" xfId="0"/>
    <xf numFmtId="1" fontId="8" fillId="0" borderId="2" xfId="3" applyNumberFormat="1" applyFont="1" applyBorder="1" applyAlignment="1">
      <alignment horizontal="center" vertical="center" wrapText="1"/>
    </xf>
    <xf numFmtId="1" fontId="8" fillId="0" borderId="4" xfId="3" applyNumberFormat="1" applyFont="1" applyBorder="1" applyAlignment="1">
      <alignment horizontal="center" vertical="center" wrapText="1"/>
    </xf>
    <xf numFmtId="1" fontId="9" fillId="0" borderId="3" xfId="3" applyNumberFormat="1" applyFont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wrapText="1"/>
    </xf>
    <xf numFmtId="0" fontId="0" fillId="4" borderId="4" xfId="0" applyFill="1" applyBorder="1" applyAlignment="1">
      <alignment horizontal="center" wrapText="1"/>
    </xf>
    <xf numFmtId="4" fontId="4" fillId="4" borderId="2" xfId="0" applyNumberFormat="1" applyFont="1" applyFill="1" applyBorder="1" applyAlignment="1">
      <alignment horizontal="center" vertical="center" wrapText="1"/>
    </xf>
    <xf numFmtId="4" fontId="0" fillId="4" borderId="4" xfId="0" applyNumberFormat="1" applyFill="1" applyBorder="1" applyAlignment="1">
      <alignment horizontal="center" vertical="center" wrapText="1"/>
    </xf>
  </cellXfs>
  <cellStyles count="6">
    <cellStyle name="Обычный" xfId="0" builtinId="0"/>
    <cellStyle name="Обычный 2 2" xfId="1"/>
    <cellStyle name="Обычный_Лист1" xfId="2"/>
    <cellStyle name="Открывавшаяся гиперссылка" xfId="3" builtinId="9"/>
    <cellStyle name="Хороший" xfId="4" builtinId="26"/>
    <cellStyle name="Элементы осей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111"/>
  <sheetViews>
    <sheetView showGridLines="0" tabSelected="1" zoomScale="90" zoomScaleNormal="90" workbookViewId="0">
      <selection activeCell="D4" sqref="D4"/>
    </sheetView>
  </sheetViews>
  <sheetFormatPr defaultRowHeight="12.75" customHeight="1" x14ac:dyDescent="0.2"/>
  <cols>
    <col min="1" max="1" width="28.5703125" style="1" customWidth="1"/>
    <col min="2" max="2" width="58.42578125" style="1" customWidth="1"/>
    <col min="3" max="3" width="17.28515625" style="2" customWidth="1"/>
    <col min="4" max="4" width="12" style="3" customWidth="1"/>
    <col min="5" max="5" width="17.28515625" style="2" customWidth="1"/>
    <col min="6" max="6" width="14.5703125" style="4" customWidth="1"/>
    <col min="7" max="257" width="9.140625" style="1" customWidth="1"/>
  </cols>
  <sheetData>
    <row r="1" spans="1:6" ht="15.75" x14ac:dyDescent="0.25">
      <c r="B1" s="5"/>
      <c r="D1" s="6" t="s">
        <v>0</v>
      </c>
    </row>
    <row r="2" spans="1:6" ht="15.75" x14ac:dyDescent="0.25">
      <c r="B2" s="5"/>
      <c r="D2" s="6" t="s">
        <v>1</v>
      </c>
    </row>
    <row r="3" spans="1:6" ht="15.75" x14ac:dyDescent="0.25">
      <c r="B3" s="5"/>
      <c r="D3" s="6" t="s">
        <v>2</v>
      </c>
    </row>
    <row r="4" spans="1:6" ht="15.75" x14ac:dyDescent="0.25">
      <c r="B4" s="5"/>
      <c r="D4" s="6" t="s">
        <v>205</v>
      </c>
    </row>
    <row r="6" spans="1:6" ht="35.25" customHeight="1" x14ac:dyDescent="0.2">
      <c r="A6" s="84" t="s">
        <v>192</v>
      </c>
      <c r="B6" s="84"/>
      <c r="C6" s="84"/>
      <c r="D6" s="85"/>
      <c r="E6" s="85"/>
    </row>
    <row r="7" spans="1:6" ht="12" customHeight="1" x14ac:dyDescent="0.2">
      <c r="A7" s="7"/>
      <c r="B7" s="7"/>
      <c r="C7" s="7"/>
    </row>
    <row r="8" spans="1:6" ht="18.75" x14ac:dyDescent="0.3">
      <c r="A8" s="9"/>
      <c r="B8" s="9"/>
      <c r="E8" s="10" t="s">
        <v>3</v>
      </c>
    </row>
    <row r="9" spans="1:6" ht="12.75" customHeight="1" x14ac:dyDescent="0.2">
      <c r="A9" s="86" t="s">
        <v>4</v>
      </c>
      <c r="B9" s="88" t="s">
        <v>5</v>
      </c>
      <c r="C9" s="89" t="s">
        <v>194</v>
      </c>
      <c r="D9" s="91" t="s">
        <v>6</v>
      </c>
      <c r="E9" s="91" t="s">
        <v>193</v>
      </c>
    </row>
    <row r="10" spans="1:6" ht="69.75" customHeight="1" x14ac:dyDescent="0.2">
      <c r="A10" s="87"/>
      <c r="B10" s="88"/>
      <c r="C10" s="90"/>
      <c r="D10" s="92"/>
      <c r="E10" s="92"/>
    </row>
    <row r="11" spans="1:6" x14ac:dyDescent="0.2">
      <c r="A11" s="12">
        <v>1</v>
      </c>
      <c r="B11" s="12">
        <v>2</v>
      </c>
      <c r="C11" s="13">
        <v>3</v>
      </c>
      <c r="D11" s="13">
        <v>4</v>
      </c>
      <c r="E11" s="13">
        <v>5</v>
      </c>
    </row>
    <row r="12" spans="1:6" ht="15.75" customHeight="1" x14ac:dyDescent="0.2">
      <c r="A12" s="14" t="s">
        <v>7</v>
      </c>
      <c r="B12" s="15" t="s">
        <v>8</v>
      </c>
      <c r="C12" s="16">
        <f>SUM(C13+C29)</f>
        <v>2840630.5999999996</v>
      </c>
      <c r="D12" s="16">
        <f>SUM(D13+D29)</f>
        <v>14.6</v>
      </c>
      <c r="E12" s="17">
        <f t="shared" ref="E12:E58" si="0">SUM(C12+D12)</f>
        <v>2840645.1999999997</v>
      </c>
      <c r="F12" s="18"/>
    </row>
    <row r="13" spans="1:6" ht="15" customHeight="1" x14ac:dyDescent="0.2">
      <c r="A13" s="19"/>
      <c r="B13" s="15" t="s">
        <v>9</v>
      </c>
      <c r="C13" s="16">
        <f>SUM(C14+C16+C18+C23+C27+D28)</f>
        <v>2574686.7999999998</v>
      </c>
      <c r="D13" s="16">
        <f>SUM(D14+D16+D18+D23+D27)</f>
        <v>0</v>
      </c>
      <c r="E13" s="17">
        <f t="shared" si="0"/>
        <v>2574686.7999999998</v>
      </c>
      <c r="F13" s="18"/>
    </row>
    <row r="14" spans="1:6" ht="15" x14ac:dyDescent="0.25">
      <c r="A14" s="20" t="s">
        <v>10</v>
      </c>
      <c r="B14" s="21" t="s">
        <v>11</v>
      </c>
      <c r="C14" s="22">
        <f>SUM(C15)</f>
        <v>2102329.9</v>
      </c>
      <c r="D14" s="22">
        <f>SUM(D15)</f>
        <v>0</v>
      </c>
      <c r="E14" s="23">
        <f t="shared" si="0"/>
        <v>2102329.9</v>
      </c>
      <c r="F14" s="18"/>
    </row>
    <row r="15" spans="1:6" ht="15" x14ac:dyDescent="0.25">
      <c r="A15" s="24" t="s">
        <v>12</v>
      </c>
      <c r="B15" s="25" t="s">
        <v>13</v>
      </c>
      <c r="C15" s="26">
        <v>2102329.9</v>
      </c>
      <c r="D15" s="80"/>
      <c r="E15" s="27">
        <f t="shared" si="0"/>
        <v>2102329.9</v>
      </c>
      <c r="F15" s="18"/>
    </row>
    <row r="16" spans="1:6" ht="33.75" customHeight="1" x14ac:dyDescent="0.25">
      <c r="A16" s="20" t="s">
        <v>14</v>
      </c>
      <c r="B16" s="21" t="s">
        <v>15</v>
      </c>
      <c r="C16" s="28">
        <f>SUM(C17)</f>
        <v>22401.9</v>
      </c>
      <c r="D16" s="28">
        <f>D17</f>
        <v>0</v>
      </c>
      <c r="E16" s="23">
        <f t="shared" si="0"/>
        <v>22401.9</v>
      </c>
      <c r="F16" s="18"/>
    </row>
    <row r="17" spans="1:6" s="2" customFormat="1" ht="30" x14ac:dyDescent="0.25">
      <c r="A17" s="29" t="s">
        <v>16</v>
      </c>
      <c r="B17" s="68" t="s">
        <v>17</v>
      </c>
      <c r="C17" s="30">
        <v>22401.9</v>
      </c>
      <c r="D17" s="27"/>
      <c r="E17" s="27">
        <f t="shared" si="0"/>
        <v>22401.9</v>
      </c>
      <c r="F17" s="18"/>
    </row>
    <row r="18" spans="1:6" ht="15" x14ac:dyDescent="0.25">
      <c r="A18" s="20" t="s">
        <v>18</v>
      </c>
      <c r="B18" s="21" t="s">
        <v>19</v>
      </c>
      <c r="C18" s="28">
        <f>C19+C20+C21+C22</f>
        <v>304300</v>
      </c>
      <c r="D18" s="28">
        <f>D19+D20+D21+D22</f>
        <v>0</v>
      </c>
      <c r="E18" s="23">
        <f t="shared" si="0"/>
        <v>304300</v>
      </c>
      <c r="F18" s="18"/>
    </row>
    <row r="19" spans="1:6" ht="30" x14ac:dyDescent="0.25">
      <c r="A19" s="24" t="s">
        <v>20</v>
      </c>
      <c r="B19" s="69" t="s">
        <v>21</v>
      </c>
      <c r="C19" s="30">
        <v>296700</v>
      </c>
      <c r="D19" s="30"/>
      <c r="E19" s="27">
        <f t="shared" si="0"/>
        <v>296700</v>
      </c>
      <c r="F19" s="18"/>
    </row>
    <row r="20" spans="1:6" ht="30" x14ac:dyDescent="0.25">
      <c r="A20" s="24" t="s">
        <v>22</v>
      </c>
      <c r="B20" s="69" t="s">
        <v>23</v>
      </c>
      <c r="C20" s="30">
        <v>0</v>
      </c>
      <c r="D20" s="27"/>
      <c r="E20" s="27">
        <f t="shared" si="0"/>
        <v>0</v>
      </c>
      <c r="F20" s="18"/>
    </row>
    <row r="21" spans="1:6" ht="15" x14ac:dyDescent="0.25">
      <c r="A21" s="24" t="s">
        <v>24</v>
      </c>
      <c r="B21" s="69" t="s">
        <v>25</v>
      </c>
      <c r="C21" s="30">
        <v>42</v>
      </c>
      <c r="D21" s="27"/>
      <c r="E21" s="27">
        <f t="shared" si="0"/>
        <v>42</v>
      </c>
      <c r="F21" s="18"/>
    </row>
    <row r="22" spans="1:6" ht="30" x14ac:dyDescent="0.25">
      <c r="A22" s="24" t="s">
        <v>26</v>
      </c>
      <c r="B22" s="69" t="s">
        <v>27</v>
      </c>
      <c r="C22" s="30">
        <v>7558</v>
      </c>
      <c r="D22" s="27"/>
      <c r="E22" s="27">
        <f t="shared" si="0"/>
        <v>7558</v>
      </c>
      <c r="F22" s="18"/>
    </row>
    <row r="23" spans="1:6" ht="15" x14ac:dyDescent="0.25">
      <c r="A23" s="31" t="s">
        <v>28</v>
      </c>
      <c r="B23" s="32" t="s">
        <v>29</v>
      </c>
      <c r="C23" s="22">
        <f>SUM(C24:C26)</f>
        <v>114372</v>
      </c>
      <c r="D23" s="22">
        <f>SUM(D24:D26)</f>
        <v>0</v>
      </c>
      <c r="E23" s="23">
        <f t="shared" si="0"/>
        <v>114372</v>
      </c>
      <c r="F23" s="18"/>
    </row>
    <row r="24" spans="1:6" ht="15" x14ac:dyDescent="0.25">
      <c r="A24" s="33" t="s">
        <v>30</v>
      </c>
      <c r="B24" s="25" t="s">
        <v>31</v>
      </c>
      <c r="C24" s="26">
        <v>50100</v>
      </c>
      <c r="D24" s="27"/>
      <c r="E24" s="27">
        <f t="shared" si="0"/>
        <v>50100</v>
      </c>
      <c r="F24" s="18"/>
    </row>
    <row r="25" spans="1:6" ht="15" x14ac:dyDescent="0.25">
      <c r="A25" s="24" t="s">
        <v>32</v>
      </c>
      <c r="B25" s="25" t="s">
        <v>33</v>
      </c>
      <c r="C25" s="26">
        <v>30063</v>
      </c>
      <c r="D25" s="27"/>
      <c r="E25" s="27">
        <f t="shared" si="0"/>
        <v>30063</v>
      </c>
      <c r="F25" s="18"/>
    </row>
    <row r="26" spans="1:6" ht="15" x14ac:dyDescent="0.25">
      <c r="A26" s="24" t="s">
        <v>34</v>
      </c>
      <c r="B26" s="25" t="s">
        <v>35</v>
      </c>
      <c r="C26" s="26">
        <v>34209</v>
      </c>
      <c r="D26" s="27"/>
      <c r="E26" s="27">
        <f t="shared" si="0"/>
        <v>34209</v>
      </c>
      <c r="F26" s="18"/>
    </row>
    <row r="27" spans="1:6" ht="15" x14ac:dyDescent="0.25">
      <c r="A27" s="31" t="s">
        <v>36</v>
      </c>
      <c r="B27" s="32" t="s">
        <v>37</v>
      </c>
      <c r="C27" s="22">
        <v>31283</v>
      </c>
      <c r="D27" s="22"/>
      <c r="E27" s="23">
        <f t="shared" si="0"/>
        <v>31283</v>
      </c>
      <c r="F27" s="18"/>
    </row>
    <row r="28" spans="1:6" ht="47.25" customHeight="1" x14ac:dyDescent="0.25">
      <c r="A28" s="31" t="s">
        <v>38</v>
      </c>
      <c r="B28" s="70" t="s">
        <v>39</v>
      </c>
      <c r="C28" s="34">
        <v>0</v>
      </c>
      <c r="D28" s="35"/>
      <c r="E28" s="35">
        <f t="shared" si="0"/>
        <v>0</v>
      </c>
      <c r="F28" s="18"/>
    </row>
    <row r="29" spans="1:6" ht="18" customHeight="1" x14ac:dyDescent="0.2">
      <c r="A29" s="33"/>
      <c r="B29" s="36" t="s">
        <v>40</v>
      </c>
      <c r="C29" s="16">
        <f>SUM(C30+C40+C42+C47+C54+C55+C56)</f>
        <v>265943.8</v>
      </c>
      <c r="D29" s="16">
        <f>SUM(D30+D40+D42+D47+D55+D56)</f>
        <v>14.6</v>
      </c>
      <c r="E29" s="17">
        <f t="shared" si="0"/>
        <v>265958.39999999997</v>
      </c>
      <c r="F29" s="18"/>
    </row>
    <row r="30" spans="1:6" ht="45" x14ac:dyDescent="0.25">
      <c r="A30" s="20" t="s">
        <v>41</v>
      </c>
      <c r="B30" s="70" t="s">
        <v>42</v>
      </c>
      <c r="C30" s="22">
        <f>SUM(C31:C39)</f>
        <v>171522.2</v>
      </c>
      <c r="D30" s="22">
        <f>SUM(D31:D39)</f>
        <v>0</v>
      </c>
      <c r="E30" s="23">
        <f t="shared" si="0"/>
        <v>171522.2</v>
      </c>
      <c r="F30" s="18"/>
    </row>
    <row r="31" spans="1:6" ht="30" customHeight="1" x14ac:dyDescent="0.25">
      <c r="A31" s="24" t="s">
        <v>43</v>
      </c>
      <c r="B31" s="72" t="s">
        <v>44</v>
      </c>
      <c r="C31" s="26">
        <v>0</v>
      </c>
      <c r="D31" s="27"/>
      <c r="E31" s="27">
        <f t="shared" si="0"/>
        <v>0</v>
      </c>
    </row>
    <row r="32" spans="1:6" ht="75" x14ac:dyDescent="0.25">
      <c r="A32" s="24" t="s">
        <v>45</v>
      </c>
      <c r="B32" s="69" t="s">
        <v>46</v>
      </c>
      <c r="C32" s="26">
        <v>145569.70000000001</v>
      </c>
      <c r="D32" s="27"/>
      <c r="E32" s="27">
        <f t="shared" si="0"/>
        <v>145569.70000000001</v>
      </c>
    </row>
    <row r="33" spans="1:257" ht="75" x14ac:dyDescent="0.25">
      <c r="A33" s="24" t="s">
        <v>47</v>
      </c>
      <c r="B33" s="69" t="s">
        <v>48</v>
      </c>
      <c r="C33" s="26">
        <v>1508.2</v>
      </c>
      <c r="D33" s="27"/>
      <c r="E33" s="27">
        <f t="shared" si="0"/>
        <v>1508.2</v>
      </c>
    </row>
    <row r="34" spans="1:257" ht="60.75" customHeight="1" x14ac:dyDescent="0.25">
      <c r="A34" s="24" t="s">
        <v>49</v>
      </c>
      <c r="B34" s="69" t="s">
        <v>50</v>
      </c>
      <c r="C34" s="26">
        <v>108</v>
      </c>
      <c r="D34" s="27"/>
      <c r="E34" s="27">
        <f t="shared" si="0"/>
        <v>108</v>
      </c>
    </row>
    <row r="35" spans="1:257" ht="33" customHeight="1" x14ac:dyDescent="0.25">
      <c r="A35" s="24" t="s">
        <v>52</v>
      </c>
      <c r="B35" s="69" t="s">
        <v>53</v>
      </c>
      <c r="C35" s="26">
        <v>9662</v>
      </c>
      <c r="D35" s="27"/>
      <c r="E35" s="27">
        <f t="shared" si="0"/>
        <v>9662</v>
      </c>
    </row>
    <row r="36" spans="1:257" s="8" customFormat="1" ht="108.75" customHeight="1" x14ac:dyDescent="0.25">
      <c r="A36" s="11" t="s">
        <v>189</v>
      </c>
      <c r="B36" s="69" t="s">
        <v>190</v>
      </c>
      <c r="C36" s="26">
        <v>0</v>
      </c>
      <c r="D36" s="27"/>
      <c r="E36" s="27">
        <f t="shared" si="0"/>
        <v>0</v>
      </c>
      <c r="F36" s="4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  <c r="IW36" s="1"/>
    </row>
    <row r="37" spans="1:257" ht="93.75" customHeight="1" x14ac:dyDescent="0.25">
      <c r="A37" s="11" t="s">
        <v>191</v>
      </c>
      <c r="B37" s="69" t="s">
        <v>51</v>
      </c>
      <c r="C37" s="26">
        <v>0</v>
      </c>
      <c r="D37" s="27"/>
      <c r="E37" s="27">
        <f>SUM(C37+D37)</f>
        <v>0</v>
      </c>
    </row>
    <row r="38" spans="1:257" ht="77.25" customHeight="1" x14ac:dyDescent="0.25">
      <c r="A38" s="24" t="s">
        <v>54</v>
      </c>
      <c r="B38" s="71" t="s">
        <v>55</v>
      </c>
      <c r="C38" s="26">
        <v>11800</v>
      </c>
      <c r="D38" s="27"/>
      <c r="E38" s="27">
        <f t="shared" si="0"/>
        <v>11800</v>
      </c>
    </row>
    <row r="39" spans="1:257" ht="92.25" customHeight="1" x14ac:dyDescent="0.25">
      <c r="A39" s="24" t="s">
        <v>56</v>
      </c>
      <c r="B39" s="71" t="s">
        <v>57</v>
      </c>
      <c r="C39" s="26">
        <v>2874.3</v>
      </c>
      <c r="D39" s="27"/>
      <c r="E39" s="27">
        <f t="shared" si="0"/>
        <v>2874.3</v>
      </c>
    </row>
    <row r="40" spans="1:257" ht="31.5" customHeight="1" x14ac:dyDescent="0.25">
      <c r="A40" s="20" t="s">
        <v>58</v>
      </c>
      <c r="B40" s="32" t="s">
        <v>59</v>
      </c>
      <c r="C40" s="22">
        <f>SUM(C41)</f>
        <v>0</v>
      </c>
      <c r="D40" s="22">
        <f>SUM(D41)</f>
        <v>0</v>
      </c>
      <c r="E40" s="23">
        <f t="shared" si="0"/>
        <v>0</v>
      </c>
    </row>
    <row r="41" spans="1:257" ht="17.25" customHeight="1" x14ac:dyDescent="0.25">
      <c r="A41" s="24" t="s">
        <v>60</v>
      </c>
      <c r="B41" s="25" t="s">
        <v>61</v>
      </c>
      <c r="C41" s="26">
        <v>0</v>
      </c>
      <c r="D41" s="27"/>
      <c r="E41" s="27">
        <f t="shared" si="0"/>
        <v>0</v>
      </c>
    </row>
    <row r="42" spans="1:257" ht="30" x14ac:dyDescent="0.25">
      <c r="A42" s="20" t="s">
        <v>62</v>
      </c>
      <c r="B42" s="70" t="s">
        <v>63</v>
      </c>
      <c r="C42" s="22">
        <f>SUM(C43:C46)</f>
        <v>34.799999999999997</v>
      </c>
      <c r="D42" s="22">
        <f>SUM(D43:D46)</f>
        <v>0</v>
      </c>
      <c r="E42" s="23">
        <f t="shared" si="0"/>
        <v>34.799999999999997</v>
      </c>
    </row>
    <row r="43" spans="1:257" ht="45" x14ac:dyDescent="0.25">
      <c r="A43" s="24" t="s">
        <v>64</v>
      </c>
      <c r="B43" s="73" t="s">
        <v>65</v>
      </c>
      <c r="C43" s="26">
        <v>20</v>
      </c>
      <c r="D43" s="27"/>
      <c r="E43" s="27">
        <f t="shared" si="0"/>
        <v>20</v>
      </c>
    </row>
    <row r="44" spans="1:257" ht="30" x14ac:dyDescent="0.25">
      <c r="A44" s="24" t="s">
        <v>66</v>
      </c>
      <c r="B44" s="73" t="s">
        <v>67</v>
      </c>
      <c r="C44" s="26">
        <v>0</v>
      </c>
      <c r="D44" s="27"/>
      <c r="E44" s="27">
        <f t="shared" si="0"/>
        <v>0</v>
      </c>
    </row>
    <row r="45" spans="1:257" ht="45" x14ac:dyDescent="0.25">
      <c r="A45" s="24" t="s">
        <v>68</v>
      </c>
      <c r="B45" s="73" t="s">
        <v>69</v>
      </c>
      <c r="C45" s="26">
        <v>7</v>
      </c>
      <c r="D45" s="27"/>
      <c r="E45" s="27">
        <f t="shared" si="0"/>
        <v>7</v>
      </c>
    </row>
    <row r="46" spans="1:257" ht="30" x14ac:dyDescent="0.25">
      <c r="A46" s="24" t="s">
        <v>70</v>
      </c>
      <c r="B46" s="69" t="s">
        <v>71</v>
      </c>
      <c r="C46" s="26">
        <v>7.8</v>
      </c>
      <c r="D46" s="38"/>
      <c r="E46" s="27">
        <f t="shared" si="0"/>
        <v>7.8</v>
      </c>
    </row>
    <row r="47" spans="1:257" ht="30" x14ac:dyDescent="0.25">
      <c r="A47" s="20" t="s">
        <v>72</v>
      </c>
      <c r="B47" s="70" t="s">
        <v>73</v>
      </c>
      <c r="C47" s="22">
        <f>SUM(C48:C53)</f>
        <v>89166.700000000012</v>
      </c>
      <c r="D47" s="22">
        <f>SUM(D48:D53)</f>
        <v>0</v>
      </c>
      <c r="E47" s="23">
        <f t="shared" si="0"/>
        <v>89166.700000000012</v>
      </c>
    </row>
    <row r="48" spans="1:257" ht="30" x14ac:dyDescent="0.25">
      <c r="A48" s="24" t="s">
        <v>74</v>
      </c>
      <c r="B48" s="69" t="s">
        <v>75</v>
      </c>
      <c r="C48" s="26">
        <v>79800</v>
      </c>
      <c r="D48" s="27"/>
      <c r="E48" s="27">
        <f t="shared" si="0"/>
        <v>79800</v>
      </c>
    </row>
    <row r="49" spans="1:6" ht="91.5" customHeight="1" x14ac:dyDescent="0.25">
      <c r="A49" s="24" t="s">
        <v>76</v>
      </c>
      <c r="B49" s="74" t="s">
        <v>77</v>
      </c>
      <c r="C49" s="26">
        <v>1637</v>
      </c>
      <c r="D49" s="27"/>
      <c r="E49" s="27">
        <f t="shared" si="0"/>
        <v>1637</v>
      </c>
    </row>
    <row r="50" spans="1:6" ht="91.5" customHeight="1" x14ac:dyDescent="0.25">
      <c r="A50" s="24" t="s">
        <v>78</v>
      </c>
      <c r="B50" s="74" t="s">
        <v>79</v>
      </c>
      <c r="C50" s="26">
        <v>0</v>
      </c>
      <c r="D50" s="27"/>
      <c r="E50" s="27">
        <f t="shared" si="0"/>
        <v>0</v>
      </c>
    </row>
    <row r="51" spans="1:6" ht="48" customHeight="1" x14ac:dyDescent="0.25">
      <c r="A51" s="24" t="s">
        <v>80</v>
      </c>
      <c r="B51" s="69" t="s">
        <v>81</v>
      </c>
      <c r="C51" s="26">
        <v>6778.6</v>
      </c>
      <c r="D51" s="27"/>
      <c r="E51" s="27">
        <f t="shared" si="0"/>
        <v>6778.6</v>
      </c>
    </row>
    <row r="52" spans="1:6" ht="48" customHeight="1" x14ac:dyDescent="0.25">
      <c r="A52" s="24" t="s">
        <v>82</v>
      </c>
      <c r="B52" s="74" t="s">
        <v>83</v>
      </c>
      <c r="C52" s="26">
        <v>0</v>
      </c>
      <c r="D52" s="27"/>
      <c r="E52" s="27">
        <f t="shared" si="0"/>
        <v>0</v>
      </c>
    </row>
    <row r="53" spans="1:6" ht="72.75" customHeight="1" x14ac:dyDescent="0.25">
      <c r="A53" s="24" t="s">
        <v>84</v>
      </c>
      <c r="B53" s="74" t="s">
        <v>85</v>
      </c>
      <c r="C53" s="26">
        <v>951.1</v>
      </c>
      <c r="D53" s="27"/>
      <c r="E53" s="27">
        <f t="shared" si="0"/>
        <v>951.1</v>
      </c>
    </row>
    <row r="54" spans="1:6" ht="15.75" customHeight="1" x14ac:dyDescent="0.25">
      <c r="A54" s="20" t="s">
        <v>86</v>
      </c>
      <c r="B54" s="40" t="s">
        <v>87</v>
      </c>
      <c r="C54" s="22">
        <v>0</v>
      </c>
      <c r="D54" s="23"/>
      <c r="E54" s="23">
        <f t="shared" si="0"/>
        <v>0</v>
      </c>
    </row>
    <row r="55" spans="1:6" ht="15" x14ac:dyDescent="0.25">
      <c r="A55" s="20" t="s">
        <v>88</v>
      </c>
      <c r="B55" s="32" t="s">
        <v>89</v>
      </c>
      <c r="C55" s="22">
        <v>5220.1000000000004</v>
      </c>
      <c r="D55" s="23"/>
      <c r="E55" s="23">
        <f t="shared" si="0"/>
        <v>5220.1000000000004</v>
      </c>
    </row>
    <row r="56" spans="1:6" ht="15" x14ac:dyDescent="0.25">
      <c r="A56" s="20" t="s">
        <v>90</v>
      </c>
      <c r="B56" s="32" t="s">
        <v>91</v>
      </c>
      <c r="C56" s="23">
        <f>C57+C58</f>
        <v>0</v>
      </c>
      <c r="D56" s="23">
        <f>D57+D58</f>
        <v>14.6</v>
      </c>
      <c r="E56" s="23">
        <f t="shared" si="0"/>
        <v>14.6</v>
      </c>
    </row>
    <row r="57" spans="1:6" ht="15" x14ac:dyDescent="0.25">
      <c r="A57" s="24" t="s">
        <v>92</v>
      </c>
      <c r="B57" s="41" t="s">
        <v>93</v>
      </c>
      <c r="C57" s="26">
        <v>0</v>
      </c>
      <c r="D57" s="27"/>
      <c r="E57" s="27">
        <f t="shared" si="0"/>
        <v>0</v>
      </c>
    </row>
    <row r="58" spans="1:6" ht="30" x14ac:dyDescent="0.25">
      <c r="A58" s="24" t="s">
        <v>94</v>
      </c>
      <c r="B58" s="41" t="s">
        <v>95</v>
      </c>
      <c r="C58" s="26">
        <v>0</v>
      </c>
      <c r="D58" s="27">
        <v>14.6</v>
      </c>
      <c r="E58" s="27">
        <f t="shared" si="0"/>
        <v>14.6</v>
      </c>
      <c r="F58" s="18"/>
    </row>
    <row r="59" spans="1:6" ht="20.25" customHeight="1" x14ac:dyDescent="0.2">
      <c r="A59" s="42" t="s">
        <v>96</v>
      </c>
      <c r="B59" s="43" t="s">
        <v>97</v>
      </c>
      <c r="C59" s="16">
        <f>SUM(C60+C103+C105+C107+C109)</f>
        <v>4353341.9000000004</v>
      </c>
      <c r="D59" s="16">
        <f>SUM(D60+D103+D105+D107+D109)</f>
        <v>474037.99999999994</v>
      </c>
      <c r="E59" s="16">
        <f>C59+D59</f>
        <v>4827379.9000000004</v>
      </c>
    </row>
    <row r="60" spans="1:6" ht="33.75" customHeight="1" x14ac:dyDescent="0.25">
      <c r="A60" s="44" t="s">
        <v>98</v>
      </c>
      <c r="B60" s="45" t="s">
        <v>99</v>
      </c>
      <c r="C60" s="46">
        <f>SUM(C61,C65,C88,C96)</f>
        <v>4353341.9000000004</v>
      </c>
      <c r="D60" s="46">
        <f>SUM(D61,D65,D88,D96)</f>
        <v>472099.89999999997</v>
      </c>
      <c r="E60" s="23">
        <f t="shared" ref="E60:E102" si="1">SUM(C60+D60)</f>
        <v>4825441.8000000007</v>
      </c>
    </row>
    <row r="61" spans="1:6" ht="23.25" customHeight="1" x14ac:dyDescent="0.25">
      <c r="A61" s="47" t="s">
        <v>100</v>
      </c>
      <c r="B61" s="48" t="s">
        <v>101</v>
      </c>
      <c r="C61" s="49">
        <f>SUM(C62:C64)</f>
        <v>622948.4</v>
      </c>
      <c r="D61" s="50">
        <f>D62+D63+D64</f>
        <v>3849</v>
      </c>
      <c r="E61" s="50">
        <f t="shared" si="1"/>
        <v>626797.4</v>
      </c>
    </row>
    <row r="62" spans="1:6" ht="45" x14ac:dyDescent="0.25">
      <c r="A62" s="51" t="s">
        <v>102</v>
      </c>
      <c r="B62" s="52" t="s">
        <v>103</v>
      </c>
      <c r="C62" s="53">
        <v>384093.7</v>
      </c>
      <c r="D62" s="27"/>
      <c r="E62" s="27">
        <f t="shared" si="1"/>
        <v>384093.7</v>
      </c>
    </row>
    <row r="63" spans="1:6" ht="30" x14ac:dyDescent="0.25">
      <c r="A63" s="51" t="s">
        <v>104</v>
      </c>
      <c r="B63" s="52" t="s">
        <v>105</v>
      </c>
      <c r="C63" s="53">
        <v>238854.7</v>
      </c>
      <c r="D63" s="27"/>
      <c r="E63" s="27">
        <f t="shared" si="1"/>
        <v>238854.7</v>
      </c>
    </row>
    <row r="64" spans="1:6" ht="22.5" customHeight="1" x14ac:dyDescent="0.25">
      <c r="A64" s="51" t="s">
        <v>106</v>
      </c>
      <c r="B64" s="52" t="s">
        <v>107</v>
      </c>
      <c r="C64" s="53">
        <v>0</v>
      </c>
      <c r="D64" s="27">
        <v>3849</v>
      </c>
      <c r="E64" s="27">
        <f t="shared" si="1"/>
        <v>3849</v>
      </c>
    </row>
    <row r="65" spans="1:257" ht="30" x14ac:dyDescent="0.25">
      <c r="A65" s="47" t="s">
        <v>108</v>
      </c>
      <c r="B65" s="54" t="s">
        <v>109</v>
      </c>
      <c r="C65" s="49">
        <f>SUM(C66:C87)</f>
        <v>786148.09999999986</v>
      </c>
      <c r="D65" s="49">
        <f>SUM(D66:D87)</f>
        <v>58481.4</v>
      </c>
      <c r="E65" s="50">
        <f t="shared" si="1"/>
        <v>844629.49999999988</v>
      </c>
      <c r="F65" s="18"/>
    </row>
    <row r="66" spans="1:257" ht="60" x14ac:dyDescent="0.25">
      <c r="A66" s="51" t="s">
        <v>110</v>
      </c>
      <c r="B66" s="39" t="s">
        <v>111</v>
      </c>
      <c r="C66" s="53">
        <v>54834.1</v>
      </c>
      <c r="D66" s="27"/>
      <c r="E66" s="27">
        <f t="shared" si="1"/>
        <v>54834.1</v>
      </c>
    </row>
    <row r="67" spans="1:257" ht="45" x14ac:dyDescent="0.25">
      <c r="A67" s="51" t="s">
        <v>112</v>
      </c>
      <c r="B67" s="52" t="s">
        <v>113</v>
      </c>
      <c r="C67" s="53">
        <v>317300</v>
      </c>
      <c r="D67" s="27">
        <f>31243.5</f>
        <v>31243.5</v>
      </c>
      <c r="E67" s="27">
        <f t="shared" si="1"/>
        <v>348543.5</v>
      </c>
    </row>
    <row r="68" spans="1:257" ht="105" hidden="1" x14ac:dyDescent="0.25">
      <c r="A68" s="51" t="s">
        <v>114</v>
      </c>
      <c r="B68" s="55" t="s">
        <v>115</v>
      </c>
      <c r="C68" s="53">
        <v>0</v>
      </c>
      <c r="D68" s="27"/>
      <c r="E68" s="27">
        <f t="shared" si="1"/>
        <v>0</v>
      </c>
    </row>
    <row r="69" spans="1:257" ht="108" hidden="1" customHeight="1" x14ac:dyDescent="0.25">
      <c r="A69" s="51" t="s">
        <v>114</v>
      </c>
      <c r="B69" s="39" t="s">
        <v>115</v>
      </c>
      <c r="C69" s="27">
        <v>0</v>
      </c>
      <c r="D69" s="27"/>
      <c r="E69" s="27">
        <f t="shared" si="1"/>
        <v>0</v>
      </c>
    </row>
    <row r="70" spans="1:257" ht="62.25" hidden="1" customHeight="1" x14ac:dyDescent="0.25">
      <c r="A70" s="51" t="s">
        <v>116</v>
      </c>
      <c r="B70" s="56" t="s">
        <v>117</v>
      </c>
      <c r="C70" s="53">
        <v>0</v>
      </c>
      <c r="D70" s="37"/>
      <c r="E70" s="27">
        <f t="shared" si="1"/>
        <v>0</v>
      </c>
    </row>
    <row r="71" spans="1:257" ht="90.75" customHeight="1" x14ac:dyDescent="0.25">
      <c r="A71" s="51" t="s">
        <v>118</v>
      </c>
      <c r="B71" s="75" t="s">
        <v>119</v>
      </c>
      <c r="C71" s="53">
        <v>0</v>
      </c>
      <c r="D71" s="27">
        <v>19234.8</v>
      </c>
      <c r="E71" s="27">
        <f t="shared" si="1"/>
        <v>19234.8</v>
      </c>
    </row>
    <row r="72" spans="1:257" ht="45.75" hidden="1" customHeight="1" x14ac:dyDescent="0.25">
      <c r="A72" s="51" t="s">
        <v>120</v>
      </c>
      <c r="B72" s="74" t="s">
        <v>121</v>
      </c>
      <c r="C72" s="53">
        <v>0</v>
      </c>
      <c r="D72" s="27"/>
      <c r="E72" s="27">
        <f t="shared" si="1"/>
        <v>0</v>
      </c>
    </row>
    <row r="73" spans="1:257" ht="32.25" hidden="1" customHeight="1" x14ac:dyDescent="0.25">
      <c r="A73" s="57" t="s">
        <v>122</v>
      </c>
      <c r="B73" s="76" t="s">
        <v>123</v>
      </c>
      <c r="C73" s="53">
        <v>0</v>
      </c>
      <c r="D73" s="27"/>
      <c r="E73" s="27">
        <f t="shared" si="1"/>
        <v>0</v>
      </c>
    </row>
    <row r="74" spans="1:257" ht="75" hidden="1" customHeight="1" x14ac:dyDescent="0.25">
      <c r="A74" s="57" t="s">
        <v>124</v>
      </c>
      <c r="B74" s="77" t="s">
        <v>125</v>
      </c>
      <c r="C74" s="53">
        <v>0</v>
      </c>
      <c r="D74" s="27"/>
      <c r="E74" s="27">
        <f t="shared" si="1"/>
        <v>0</v>
      </c>
    </row>
    <row r="75" spans="1:257" ht="61.5" customHeight="1" x14ac:dyDescent="0.25">
      <c r="A75" s="51" t="s">
        <v>126</v>
      </c>
      <c r="B75" s="52" t="s">
        <v>127</v>
      </c>
      <c r="C75" s="53">
        <v>62169</v>
      </c>
      <c r="D75" s="27"/>
      <c r="E75" s="27">
        <f t="shared" si="1"/>
        <v>62169</v>
      </c>
    </row>
    <row r="76" spans="1:257" ht="46.5" hidden="1" customHeight="1" x14ac:dyDescent="0.25">
      <c r="A76" s="51" t="s">
        <v>128</v>
      </c>
      <c r="B76" s="52" t="s">
        <v>129</v>
      </c>
      <c r="C76" s="53">
        <v>0</v>
      </c>
      <c r="D76" s="53"/>
      <c r="E76" s="27">
        <f t="shared" si="1"/>
        <v>0</v>
      </c>
    </row>
    <row r="77" spans="1:257" s="81" customFormat="1" ht="46.5" customHeight="1" x14ac:dyDescent="0.25">
      <c r="A77" s="82" t="s">
        <v>195</v>
      </c>
      <c r="B77" s="79" t="s">
        <v>196</v>
      </c>
      <c r="C77" s="53">
        <v>15000</v>
      </c>
      <c r="D77" s="53"/>
      <c r="E77" s="27">
        <f t="shared" si="1"/>
        <v>15000</v>
      </c>
      <c r="F77" s="4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  <c r="IN77" s="1"/>
      <c r="IO77" s="1"/>
      <c r="IP77" s="1"/>
      <c r="IQ77" s="1"/>
      <c r="IR77" s="1"/>
      <c r="IS77" s="1"/>
      <c r="IT77" s="1"/>
      <c r="IU77" s="1"/>
      <c r="IV77" s="1"/>
      <c r="IW77" s="1"/>
    </row>
    <row r="78" spans="1:257" ht="65.25" hidden="1" customHeight="1" x14ac:dyDescent="0.25">
      <c r="A78" s="51" t="s">
        <v>130</v>
      </c>
      <c r="B78" s="52" t="s">
        <v>131</v>
      </c>
      <c r="C78" s="53">
        <v>0</v>
      </c>
      <c r="D78" s="27"/>
      <c r="E78" s="27">
        <f t="shared" si="1"/>
        <v>0</v>
      </c>
    </row>
    <row r="79" spans="1:257" ht="32.25" customHeight="1" x14ac:dyDescent="0.25">
      <c r="A79" s="51" t="s">
        <v>132</v>
      </c>
      <c r="B79" s="52" t="s">
        <v>133</v>
      </c>
      <c r="C79" s="53">
        <v>9624.1</v>
      </c>
      <c r="D79" s="27"/>
      <c r="E79" s="27">
        <f t="shared" si="1"/>
        <v>9624.1</v>
      </c>
      <c r="F79" s="18"/>
    </row>
    <row r="80" spans="1:257" ht="32.25" customHeight="1" x14ac:dyDescent="0.25">
      <c r="A80" s="82" t="s">
        <v>197</v>
      </c>
      <c r="B80" s="52" t="s">
        <v>198</v>
      </c>
      <c r="C80" s="53">
        <v>72297.7</v>
      </c>
      <c r="D80" s="37"/>
      <c r="E80" s="37">
        <f t="shared" si="1"/>
        <v>72297.7</v>
      </c>
      <c r="F80" s="18"/>
    </row>
    <row r="81" spans="1:257" s="81" customFormat="1" ht="32.25" customHeight="1" x14ac:dyDescent="0.25">
      <c r="A81" s="82" t="s">
        <v>199</v>
      </c>
      <c r="B81" s="83" t="s">
        <v>200</v>
      </c>
      <c r="C81" s="53">
        <v>2381</v>
      </c>
      <c r="D81" s="37"/>
      <c r="E81" s="37"/>
      <c r="F81" s="18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  <c r="IU81" s="1"/>
      <c r="IV81" s="1"/>
      <c r="IW81" s="1"/>
    </row>
    <row r="82" spans="1:257" ht="32.25" customHeight="1" x14ac:dyDescent="0.25">
      <c r="A82" s="51" t="s">
        <v>134</v>
      </c>
      <c r="B82" s="52" t="s">
        <v>135</v>
      </c>
      <c r="C82" s="53">
        <v>203.3</v>
      </c>
      <c r="D82" s="27"/>
      <c r="E82" s="27">
        <f t="shared" si="1"/>
        <v>203.3</v>
      </c>
      <c r="F82" s="18"/>
    </row>
    <row r="83" spans="1:257" ht="32.25" customHeight="1" x14ac:dyDescent="0.25">
      <c r="A83" s="51" t="s">
        <v>136</v>
      </c>
      <c r="B83" s="52" t="s">
        <v>137</v>
      </c>
      <c r="C83" s="53">
        <v>17718.099999999999</v>
      </c>
      <c r="D83" s="27"/>
      <c r="E83" s="27">
        <f t="shared" si="1"/>
        <v>17718.099999999999</v>
      </c>
    </row>
    <row r="84" spans="1:257" ht="32.25" hidden="1" customHeight="1" x14ac:dyDescent="0.25">
      <c r="A84" s="59" t="s">
        <v>138</v>
      </c>
      <c r="B84" s="78" t="s">
        <v>139</v>
      </c>
      <c r="C84" s="53">
        <v>0</v>
      </c>
      <c r="D84" s="27"/>
      <c r="E84" s="27">
        <f t="shared" si="1"/>
        <v>0</v>
      </c>
    </row>
    <row r="85" spans="1:257" ht="32.25" hidden="1" customHeight="1" x14ac:dyDescent="0.25">
      <c r="A85" s="51" t="s">
        <v>140</v>
      </c>
      <c r="B85" s="79" t="s">
        <v>141</v>
      </c>
      <c r="C85" s="53">
        <v>0</v>
      </c>
      <c r="D85" s="27"/>
      <c r="E85" s="27">
        <f t="shared" si="1"/>
        <v>0</v>
      </c>
    </row>
    <row r="86" spans="1:257" s="81" customFormat="1" ht="45" x14ac:dyDescent="0.25">
      <c r="A86" s="82" t="s">
        <v>201</v>
      </c>
      <c r="B86" s="79" t="s">
        <v>202</v>
      </c>
      <c r="C86" s="53">
        <v>12000</v>
      </c>
      <c r="D86" s="27"/>
      <c r="E86" s="27"/>
      <c r="F86" s="4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U86" s="1"/>
      <c r="IV86" s="1"/>
      <c r="IW86" s="1"/>
    </row>
    <row r="87" spans="1:257" ht="15" x14ac:dyDescent="0.25">
      <c r="A87" s="51" t="s">
        <v>142</v>
      </c>
      <c r="B87" s="52" t="s">
        <v>143</v>
      </c>
      <c r="C87" s="53">
        <v>222620.79999999999</v>
      </c>
      <c r="D87" s="27">
        <v>8003.1</v>
      </c>
      <c r="E87" s="27">
        <f t="shared" si="1"/>
        <v>230623.9</v>
      </c>
    </row>
    <row r="88" spans="1:257" ht="30" x14ac:dyDescent="0.25">
      <c r="A88" s="47" t="s">
        <v>144</v>
      </c>
      <c r="B88" s="60" t="s">
        <v>145</v>
      </c>
      <c r="C88" s="49">
        <f>C89+C90+C91+C92+C93+C94+C95</f>
        <v>2843810.4999999995</v>
      </c>
      <c r="D88" s="49">
        <f>D89+D90+D91+D92+D93+D94+D95</f>
        <v>-14053.300000000005</v>
      </c>
      <c r="E88" s="50">
        <f t="shared" si="1"/>
        <v>2829757.1999999997</v>
      </c>
    </row>
    <row r="89" spans="1:257" ht="31.5" customHeight="1" x14ac:dyDescent="0.25">
      <c r="A89" s="51" t="s">
        <v>146</v>
      </c>
      <c r="B89" s="52" t="s">
        <v>147</v>
      </c>
      <c r="C89" s="53">
        <v>2788604.9</v>
      </c>
      <c r="D89" s="27">
        <f>-10496.2-1000.6-22753.5+19927+9+103.6+100.8+100.8</f>
        <v>-14009.100000000004</v>
      </c>
      <c r="E89" s="27">
        <f t="shared" si="1"/>
        <v>2774595.8</v>
      </c>
    </row>
    <row r="90" spans="1:257" ht="75" x14ac:dyDescent="0.25">
      <c r="A90" s="51" t="s">
        <v>148</v>
      </c>
      <c r="B90" s="52" t="s">
        <v>149</v>
      </c>
      <c r="C90" s="53">
        <v>38070.800000000003</v>
      </c>
      <c r="D90" s="27"/>
      <c r="E90" s="27">
        <f t="shared" si="1"/>
        <v>38070.800000000003</v>
      </c>
    </row>
    <row r="91" spans="1:257" ht="60" hidden="1" x14ac:dyDescent="0.25">
      <c r="A91" s="51" t="s">
        <v>150</v>
      </c>
      <c r="B91" s="52" t="s">
        <v>151</v>
      </c>
      <c r="C91" s="53">
        <v>0</v>
      </c>
      <c r="D91" s="27"/>
      <c r="E91" s="27">
        <f t="shared" si="1"/>
        <v>0</v>
      </c>
      <c r="F91" s="18"/>
    </row>
    <row r="92" spans="1:257" ht="60" x14ac:dyDescent="0.25">
      <c r="A92" s="51" t="s">
        <v>152</v>
      </c>
      <c r="B92" s="61" t="s">
        <v>153</v>
      </c>
      <c r="C92" s="53">
        <v>52.4</v>
      </c>
      <c r="D92" s="27"/>
      <c r="E92" s="27">
        <f t="shared" si="1"/>
        <v>52.4</v>
      </c>
    </row>
    <row r="93" spans="1:257" ht="60" x14ac:dyDescent="0.25">
      <c r="A93" s="51" t="s">
        <v>154</v>
      </c>
      <c r="B93" s="52" t="s">
        <v>155</v>
      </c>
      <c r="C93" s="53">
        <v>6505.3</v>
      </c>
      <c r="D93" s="27"/>
      <c r="E93" s="27">
        <f t="shared" si="1"/>
        <v>6505.3</v>
      </c>
    </row>
    <row r="94" spans="1:257" ht="74.25" customHeight="1" x14ac:dyDescent="0.25">
      <c r="A94" s="51" t="s">
        <v>156</v>
      </c>
      <c r="B94" s="52" t="s">
        <v>157</v>
      </c>
      <c r="C94" s="53">
        <v>2230.4</v>
      </c>
      <c r="D94" s="27"/>
      <c r="E94" s="27">
        <f t="shared" si="1"/>
        <v>2230.4</v>
      </c>
    </row>
    <row r="95" spans="1:257" ht="30.75" customHeight="1" x14ac:dyDescent="0.25">
      <c r="A95" s="51" t="s">
        <v>158</v>
      </c>
      <c r="B95" s="58" t="s">
        <v>159</v>
      </c>
      <c r="C95" s="53">
        <v>8346.7000000000007</v>
      </c>
      <c r="D95" s="27">
        <f>-44.2</f>
        <v>-44.2</v>
      </c>
      <c r="E95" s="27">
        <f t="shared" si="1"/>
        <v>8302.5</v>
      </c>
    </row>
    <row r="96" spans="1:257" ht="15" x14ac:dyDescent="0.25">
      <c r="A96" s="47" t="s">
        <v>160</v>
      </c>
      <c r="B96" s="54" t="s">
        <v>161</v>
      </c>
      <c r="C96" s="50">
        <f>C99+C98+C100+C101+C97+C102</f>
        <v>100434.90000000001</v>
      </c>
      <c r="D96" s="50">
        <f t="shared" ref="D96" si="2">D99+D98+D100+D101+D97+D102</f>
        <v>423822.8</v>
      </c>
      <c r="E96" s="50">
        <f>C96+D96</f>
        <v>524257.7</v>
      </c>
    </row>
    <row r="97" spans="1:257" ht="139.5" customHeight="1" x14ac:dyDescent="0.25">
      <c r="A97" s="51" t="s">
        <v>162</v>
      </c>
      <c r="B97" s="52" t="s">
        <v>163</v>
      </c>
      <c r="C97" s="53">
        <v>1041.5999999999999</v>
      </c>
      <c r="D97" s="27"/>
      <c r="E97" s="27">
        <f>SUM(C97+D97)</f>
        <v>1041.5999999999999</v>
      </c>
    </row>
    <row r="98" spans="1:257" s="81" customFormat="1" ht="75" x14ac:dyDescent="0.25">
      <c r="A98" s="82" t="s">
        <v>203</v>
      </c>
      <c r="B98" s="79" t="s">
        <v>204</v>
      </c>
      <c r="C98" s="53">
        <v>2538</v>
      </c>
      <c r="D98" s="27"/>
      <c r="E98" s="27">
        <f>SUM(C98+D98)</f>
        <v>2538</v>
      </c>
      <c r="F98" s="4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  <c r="IG98" s="1"/>
      <c r="IH98" s="1"/>
      <c r="II98" s="1"/>
      <c r="IJ98" s="1"/>
      <c r="IK98" s="1"/>
      <c r="IL98" s="1"/>
      <c r="IM98" s="1"/>
      <c r="IN98" s="1"/>
      <c r="IO98" s="1"/>
      <c r="IP98" s="1"/>
      <c r="IQ98" s="1"/>
      <c r="IR98" s="1"/>
      <c r="IS98" s="1"/>
      <c r="IT98" s="1"/>
      <c r="IU98" s="1"/>
      <c r="IV98" s="1"/>
      <c r="IW98" s="1"/>
    </row>
    <row r="99" spans="1:257" ht="120" x14ac:dyDescent="0.25">
      <c r="A99" s="51" t="s">
        <v>164</v>
      </c>
      <c r="B99" s="76" t="s">
        <v>165</v>
      </c>
      <c r="C99" s="53">
        <v>84682</v>
      </c>
      <c r="D99" s="53"/>
      <c r="E99" s="27">
        <f t="shared" si="1"/>
        <v>84682</v>
      </c>
    </row>
    <row r="100" spans="1:257" ht="79.5" hidden="1" customHeight="1" x14ac:dyDescent="0.25">
      <c r="A100" s="51" t="s">
        <v>166</v>
      </c>
      <c r="B100" s="52" t="s">
        <v>167</v>
      </c>
      <c r="C100" s="53">
        <v>0</v>
      </c>
      <c r="D100" s="53"/>
      <c r="E100" s="27">
        <f t="shared" si="1"/>
        <v>0</v>
      </c>
    </row>
    <row r="101" spans="1:257" ht="45" hidden="1" x14ac:dyDescent="0.25">
      <c r="A101" s="51" t="s">
        <v>168</v>
      </c>
      <c r="B101" s="62" t="s">
        <v>169</v>
      </c>
      <c r="C101" s="53">
        <v>0</v>
      </c>
      <c r="D101" s="27"/>
      <c r="E101" s="27">
        <f t="shared" si="1"/>
        <v>0</v>
      </c>
    </row>
    <row r="102" spans="1:257" ht="33" customHeight="1" x14ac:dyDescent="0.25">
      <c r="A102" s="51" t="s">
        <v>170</v>
      </c>
      <c r="B102" s="52" t="s">
        <v>171</v>
      </c>
      <c r="C102" s="53">
        <v>12173.3</v>
      </c>
      <c r="D102" s="27">
        <v>423822.8</v>
      </c>
      <c r="E102" s="27">
        <f t="shared" si="1"/>
        <v>435996.1</v>
      </c>
    </row>
    <row r="103" spans="1:257" ht="36" customHeight="1" x14ac:dyDescent="0.25">
      <c r="A103" s="44" t="s">
        <v>172</v>
      </c>
      <c r="B103" s="63" t="s">
        <v>173</v>
      </c>
      <c r="C103" s="46">
        <f>C104</f>
        <v>0</v>
      </c>
      <c r="D103" s="46">
        <f>D104</f>
        <v>1838.1</v>
      </c>
      <c r="E103" s="46">
        <f>E104</f>
        <v>1838.1</v>
      </c>
    </row>
    <row r="104" spans="1:257" ht="30" x14ac:dyDescent="0.25">
      <c r="A104" s="51" t="s">
        <v>174</v>
      </c>
      <c r="B104" s="52" t="s">
        <v>175</v>
      </c>
      <c r="C104" s="27">
        <v>0</v>
      </c>
      <c r="D104" s="27">
        <f>601.6+600+171.3+465.2</f>
        <v>1838.1</v>
      </c>
      <c r="E104" s="27">
        <f>SUM(C104+D104)</f>
        <v>1838.1</v>
      </c>
    </row>
    <row r="105" spans="1:257" ht="30" x14ac:dyDescent="0.25">
      <c r="A105" s="44" t="s">
        <v>176</v>
      </c>
      <c r="B105" s="40" t="s">
        <v>177</v>
      </c>
      <c r="C105" s="46">
        <f>C106</f>
        <v>0</v>
      </c>
      <c r="D105" s="46">
        <f>D106</f>
        <v>100</v>
      </c>
      <c r="E105" s="46">
        <f>E106</f>
        <v>100</v>
      </c>
    </row>
    <row r="106" spans="1:257" ht="33" customHeight="1" x14ac:dyDescent="0.25">
      <c r="A106" s="51" t="s">
        <v>178</v>
      </c>
      <c r="B106" s="52" t="s">
        <v>179</v>
      </c>
      <c r="C106" s="27">
        <v>0</v>
      </c>
      <c r="D106" s="27">
        <v>100</v>
      </c>
      <c r="E106" s="27">
        <f>SUM(C106+D106)</f>
        <v>100</v>
      </c>
    </row>
    <row r="107" spans="1:257" ht="18" customHeight="1" x14ac:dyDescent="0.25">
      <c r="A107" s="44" t="s">
        <v>180</v>
      </c>
      <c r="B107" s="63" t="s">
        <v>181</v>
      </c>
      <c r="C107" s="46">
        <f>C108</f>
        <v>0</v>
      </c>
      <c r="D107" s="46">
        <f>D108</f>
        <v>0</v>
      </c>
      <c r="E107" s="46">
        <f>E108</f>
        <v>0</v>
      </c>
    </row>
    <row r="108" spans="1:257" ht="30.75" customHeight="1" x14ac:dyDescent="0.25">
      <c r="A108" s="51" t="s">
        <v>182</v>
      </c>
      <c r="B108" s="52" t="s">
        <v>183</v>
      </c>
      <c r="C108" s="53">
        <v>0</v>
      </c>
      <c r="D108" s="27"/>
      <c r="E108" s="27">
        <f>SUM(C108+D108)</f>
        <v>0</v>
      </c>
    </row>
    <row r="109" spans="1:257" ht="45" x14ac:dyDescent="0.25">
      <c r="A109" s="44" t="s">
        <v>184</v>
      </c>
      <c r="B109" s="63" t="s">
        <v>185</v>
      </c>
      <c r="C109" s="46">
        <f>C110</f>
        <v>0</v>
      </c>
      <c r="D109" s="46">
        <f>D110</f>
        <v>0</v>
      </c>
      <c r="E109" s="46">
        <f>E110</f>
        <v>0</v>
      </c>
    </row>
    <row r="110" spans="1:257" ht="45" x14ac:dyDescent="0.25">
      <c r="A110" s="51" t="s">
        <v>186</v>
      </c>
      <c r="B110" s="52" t="s">
        <v>187</v>
      </c>
      <c r="C110" s="53">
        <v>0</v>
      </c>
      <c r="D110" s="27"/>
      <c r="E110" s="27">
        <f t="shared" ref="E110:E111" si="3">SUM(C110+D110)</f>
        <v>0</v>
      </c>
    </row>
    <row r="111" spans="1:257" ht="14.25" x14ac:dyDescent="0.2">
      <c r="A111" s="64"/>
      <c r="B111" s="65" t="s">
        <v>188</v>
      </c>
      <c r="C111" s="66">
        <f>SUM(C12+C59)</f>
        <v>7193972.5</v>
      </c>
      <c r="D111" s="66">
        <f>SUM(D12+D59)</f>
        <v>474052.59999999992</v>
      </c>
      <c r="E111" s="67">
        <f t="shared" si="3"/>
        <v>7668025.0999999996</v>
      </c>
      <c r="F111" s="18"/>
    </row>
  </sheetData>
  <mergeCells count="6">
    <mergeCell ref="A6:E6"/>
    <mergeCell ref="A9:A10"/>
    <mergeCell ref="B9:B10"/>
    <mergeCell ref="C9:C10"/>
    <mergeCell ref="D9:D10"/>
    <mergeCell ref="E9:E10"/>
  </mergeCells>
  <pageMargins left="1.1811020000000001" right="0.11811000000000001" top="0.39370099999999991" bottom="0.31496099999999999" header="0.31496099999999999" footer="0.31496099999999999"/>
  <pageSetup paperSize="9" scale="62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2026</vt:lpstr>
      <vt:lpstr>'2026'!Область_печати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usr</dc:creator>
  <cp:lastModifiedBy>Ахмерова Ирина Манавиевна</cp:lastModifiedBy>
  <cp:revision>1</cp:revision>
  <cp:lastPrinted>2026-08-31T05:16:11Z</cp:lastPrinted>
  <dcterms:created xsi:type="dcterms:W3CDTF">2008-08-05T09:03:00Z</dcterms:created>
  <dcterms:modified xsi:type="dcterms:W3CDTF">2026-09-24T13:18:10Z</dcterms:modified>
  <cp:version>1048576</cp:version>
</cp:coreProperties>
</file>