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8" windowWidth="14808" windowHeight="7776"/>
  </bookViews>
  <sheets>
    <sheet name="апрель" sheetId="6" r:id="rId1"/>
    <sheet name="для Думы в апреле" sheetId="5" state="hidden" r:id="rId2"/>
    <sheet name="2017" sheetId="4" state="hidden" r:id="rId3"/>
  </sheets>
  <definedNames>
    <definedName name="_xlnm.Print_Titles" localSheetId="2">'2017'!$3:$3</definedName>
    <definedName name="_xlnm.Print_Titles" localSheetId="0">апрель!$4:$4</definedName>
    <definedName name="_xlnm.Print_Titles" localSheetId="1">'для Думы в апреле'!$3:$3</definedName>
    <definedName name="_xlnm.Print_Area" localSheetId="2">'2017'!$A$1:$F$71</definedName>
    <definedName name="_xlnm.Print_Area" localSheetId="0">апрель!$A$1:$B$32</definedName>
    <definedName name="_xlnm.Print_Area" localSheetId="1">'для Думы в апреле'!$A$1:$H$68</definedName>
  </definedNames>
  <calcPr calcId="162913"/>
</workbook>
</file>

<file path=xl/calcChain.xml><?xml version="1.0" encoding="utf-8"?>
<calcChain xmlns="http://schemas.openxmlformats.org/spreadsheetml/2006/main">
  <c r="B18" i="6" l="1"/>
  <c r="B21" i="6" l="1"/>
  <c r="B26" i="6" l="1"/>
  <c r="B16" i="6"/>
  <c r="B14" i="6"/>
  <c r="B10" i="6"/>
  <c r="B8" i="6"/>
  <c r="B6" i="6"/>
  <c r="B12" i="6" l="1"/>
  <c r="B25" i="6" l="1"/>
  <c r="B23" i="6" s="1"/>
  <c r="B29" i="6" s="1"/>
  <c r="J7" i="4" l="1"/>
  <c r="K68" i="4"/>
  <c r="K46" i="4"/>
  <c r="K37" i="4"/>
  <c r="K36" i="4" s="1"/>
  <c r="K11" i="4"/>
  <c r="K8" i="4"/>
  <c r="J13" i="4"/>
  <c r="J14" i="4"/>
  <c r="J15" i="4"/>
  <c r="J16" i="4"/>
  <c r="J17" i="4"/>
  <c r="J18" i="4"/>
  <c r="J19" i="4"/>
  <c r="J20" i="4"/>
  <c r="J21" i="4"/>
  <c r="J22" i="4"/>
  <c r="J23" i="4"/>
  <c r="J25" i="4"/>
  <c r="J26" i="4"/>
  <c r="J27" i="4"/>
  <c r="J28" i="4"/>
  <c r="J29" i="4"/>
  <c r="J30" i="4"/>
  <c r="J32" i="4"/>
  <c r="J33" i="4"/>
  <c r="J34" i="4"/>
  <c r="J38" i="4"/>
  <c r="J40" i="4"/>
  <c r="J42" i="4"/>
  <c r="J43" i="4"/>
  <c r="J44" i="4"/>
  <c r="J45" i="4"/>
  <c r="J48" i="4"/>
  <c r="J49" i="4"/>
  <c r="J50" i="4"/>
  <c r="J51" i="4"/>
  <c r="J52" i="4"/>
  <c r="J53" i="4"/>
  <c r="J54" i="4"/>
  <c r="J55" i="4"/>
  <c r="J56" i="4"/>
  <c r="J57" i="4"/>
  <c r="J58" i="4"/>
  <c r="J60" i="4"/>
  <c r="J61" i="4"/>
  <c r="J63" i="4"/>
  <c r="J64" i="4"/>
  <c r="J68" i="4" s="1"/>
  <c r="J65" i="4"/>
  <c r="J66" i="4"/>
  <c r="J67" i="4"/>
  <c r="J12" i="4"/>
  <c r="J8" i="4"/>
  <c r="K62" i="4" l="1"/>
  <c r="K69" i="4" s="1"/>
  <c r="E68" i="4"/>
  <c r="F68" i="4"/>
  <c r="G68" i="4"/>
  <c r="F46" i="4"/>
  <c r="G46" i="4"/>
  <c r="F37" i="4"/>
  <c r="F36" i="4" s="1"/>
  <c r="G37" i="4"/>
  <c r="G36" i="4" s="1"/>
  <c r="E8" i="4"/>
  <c r="F8" i="4"/>
  <c r="G8" i="4"/>
  <c r="F11" i="4"/>
  <c r="G11" i="4"/>
  <c r="F62" i="4" l="1"/>
  <c r="G62" i="4"/>
  <c r="G69" i="4" s="1"/>
  <c r="F69" i="4"/>
  <c r="I31" i="4" l="1"/>
  <c r="I59" i="4"/>
  <c r="E59" i="4"/>
  <c r="I8" i="4"/>
  <c r="I10" i="4"/>
  <c r="I37" i="4"/>
  <c r="I36" i="4" s="1"/>
  <c r="I47" i="4"/>
  <c r="I68" i="4"/>
  <c r="I46" i="4" l="1"/>
  <c r="J47" i="4"/>
  <c r="E46" i="4"/>
  <c r="J59" i="4"/>
  <c r="I11" i="4"/>
  <c r="J31" i="4"/>
  <c r="I62" i="4"/>
  <c r="I69" i="4" s="1"/>
  <c r="J46" i="4" l="1"/>
  <c r="H56" i="5"/>
  <c r="H65" i="5" l="1"/>
  <c r="G65" i="5"/>
  <c r="F65" i="5"/>
  <c r="E65" i="5"/>
  <c r="H44" i="5"/>
  <c r="H43" i="5" s="1"/>
  <c r="G43" i="5"/>
  <c r="F43" i="5"/>
  <c r="E43" i="5"/>
  <c r="E38" i="5"/>
  <c r="E36" i="5"/>
  <c r="H34" i="5"/>
  <c r="H33" i="5" s="1"/>
  <c r="G34" i="5"/>
  <c r="G33" i="5" s="1"/>
  <c r="F34" i="5"/>
  <c r="F33" i="5" s="1"/>
  <c r="E22" i="5"/>
  <c r="H11" i="5"/>
  <c r="G11" i="5"/>
  <c r="F11" i="5"/>
  <c r="E11" i="5"/>
  <c r="H10" i="5"/>
  <c r="G10" i="5"/>
  <c r="F10" i="5"/>
  <c r="E10" i="5"/>
  <c r="H8" i="5"/>
  <c r="G8" i="5"/>
  <c r="F8" i="5"/>
  <c r="E8" i="5"/>
  <c r="G6" i="5"/>
  <c r="F6" i="5"/>
  <c r="E6" i="5"/>
  <c r="H47" i="4"/>
  <c r="H46" i="4" s="1"/>
  <c r="H11" i="4"/>
  <c r="H68" i="4"/>
  <c r="H37" i="4"/>
  <c r="H36" i="4" s="1"/>
  <c r="H8" i="4"/>
  <c r="F10" i="4"/>
  <c r="G10" i="4"/>
  <c r="H10" i="4"/>
  <c r="E34" i="5" l="1"/>
  <c r="E33" i="5" s="1"/>
  <c r="E59" i="5" s="1"/>
  <c r="E66" i="5" s="1"/>
  <c r="H59" i="5"/>
  <c r="H66" i="5" s="1"/>
  <c r="H69" i="5" s="1"/>
  <c r="G59" i="5"/>
  <c r="G66" i="5" s="1"/>
  <c r="F59" i="5"/>
  <c r="F66" i="5" s="1"/>
  <c r="H62" i="4"/>
  <c r="H69" i="4" s="1"/>
  <c r="E41" i="4" l="1"/>
  <c r="J41" i="4" s="1"/>
  <c r="E39" i="4"/>
  <c r="E37" i="4" l="1"/>
  <c r="E36" i="4" s="1"/>
  <c r="J39" i="4"/>
  <c r="J37" i="4" s="1"/>
  <c r="J36" i="4" s="1"/>
  <c r="E24" i="4"/>
  <c r="E11" i="4" l="1"/>
  <c r="E62" i="4" s="1"/>
  <c r="E69" i="4" s="1"/>
  <c r="J24" i="4"/>
  <c r="J11" i="4" s="1"/>
  <c r="J62" i="4" s="1"/>
  <c r="J69" i="4" s="1"/>
  <c r="E10" i="4"/>
  <c r="G6" i="4"/>
  <c r="F6" i="4" l="1"/>
  <c r="E6" i="4"/>
</calcChain>
</file>

<file path=xl/sharedStrings.xml><?xml version="1.0" encoding="utf-8"?>
<sst xmlns="http://schemas.openxmlformats.org/spreadsheetml/2006/main" count="423" uniqueCount="221">
  <si>
    <t>вх.№ДФ</t>
  </si>
  <si>
    <t>Направление расхода</t>
  </si>
  <si>
    <t>Наименование ГРБС (получателя)</t>
  </si>
  <si>
    <t>Сумма дополнительной потребности (тыс.руб.)</t>
  </si>
  <si>
    <t>( дата, №) Решение о бюджете</t>
  </si>
  <si>
    <t>ВСЕГО:</t>
  </si>
  <si>
    <t>исх. № ГРБС (получателя)</t>
  </si>
  <si>
    <t xml:space="preserve">Контрольно-счетная палата </t>
  </si>
  <si>
    <t>МКУ "МФЦ"</t>
  </si>
  <si>
    <t xml:space="preserve">ДМС </t>
  </si>
  <si>
    <t>Департамент социальной политики</t>
  </si>
  <si>
    <t>МКУ КС</t>
  </si>
  <si>
    <t>Итого по ДМС</t>
  </si>
  <si>
    <t>Администрация города</t>
  </si>
  <si>
    <t>Департамент фиансов</t>
  </si>
  <si>
    <t>Суммы, внесенные на рассмотрение Думы города (тыс.руб.)</t>
  </si>
  <si>
    <t>Дума города</t>
  </si>
  <si>
    <t>ИТОГО:ГРБС- Дума города</t>
  </si>
  <si>
    <t>ИТОГО: ГРБС- Контрольно-счетная палата городского округа город Мегион</t>
  </si>
  <si>
    <t>ИТОГО:ГРБС- Департамент финансов администрации города</t>
  </si>
  <si>
    <t>Дополнительная потребность в средствах местного бюджета в 2017 году</t>
  </si>
  <si>
    <t>Итого по МКУ "КС"</t>
  </si>
  <si>
    <t>от 12.01.2017 №009/ЛК</t>
  </si>
  <si>
    <t>от 16.01.2017 №52</t>
  </si>
  <si>
    <t>ИТОГО: (ГРБС) администрация города</t>
  </si>
  <si>
    <t>ИТОГО: (ГРБС) департамент социальной политики</t>
  </si>
  <si>
    <t>проведение муниципальных выборов</t>
  </si>
  <si>
    <t>от 19.01.2017 №13/06</t>
  </si>
  <si>
    <t>от 20.01.2017 №79</t>
  </si>
  <si>
    <t>от 17.01.2017 №129-ТГ</t>
  </si>
  <si>
    <t>от 20.01.2017 №80</t>
  </si>
  <si>
    <t>от 19.01.2017 №153-ТГ</t>
  </si>
  <si>
    <t>от 23.01.2017 №91</t>
  </si>
  <si>
    <t>для выплаты пособий, в связи с сокращением  штата ММЦ - 962,5 тыс.рублей</t>
  </si>
  <si>
    <t>для оплаты административного штрафа по МБУ ДО "ДЮСШ "Вымпел"</t>
  </si>
  <si>
    <t>10.02.2017 №10/864</t>
  </si>
  <si>
    <t>10.02.2017 №225</t>
  </si>
  <si>
    <t xml:space="preserve">от 13.02.2017                   №№10/922, 10/923, 10/924    </t>
  </si>
  <si>
    <t>от 22.02.2017    №№295, 296, 297</t>
  </si>
  <si>
    <r>
      <t xml:space="preserve">1)приобретение жилого помещения, состоящее из 3-х комнат, общей площадью не менее 41,0 кв.м. (жилая площадь 37,3 кв.м) - </t>
    </r>
    <r>
      <rPr>
        <b/>
        <sz val="14"/>
        <color theme="1"/>
        <rFont val="Times New Roman"/>
        <family val="1"/>
        <charset val="204"/>
      </rPr>
      <t>3 200,00</t>
    </r>
    <r>
      <rPr>
        <sz val="14"/>
        <color theme="1"/>
        <rFont val="Times New Roman"/>
        <family val="1"/>
        <charset val="204"/>
      </rPr>
      <t xml:space="preserve"> тыс. рублей;                                                                   2)приобретение жилого помещения, состоящее из 3-х комнат, общей площадью не менее 52,4 кв.м. (жилая площадь 33,3 кв.м) - </t>
    </r>
    <r>
      <rPr>
        <b/>
        <sz val="14"/>
        <color theme="1"/>
        <rFont val="Times New Roman"/>
        <family val="1"/>
        <charset val="204"/>
      </rPr>
      <t>3 200,00</t>
    </r>
    <r>
      <rPr>
        <sz val="14"/>
        <color theme="1"/>
        <rFont val="Times New Roman"/>
        <family val="1"/>
        <charset val="204"/>
      </rPr>
      <t xml:space="preserve"> тыс. рублей;                     3)приобретение жилого помещения, состоящее из 2-х комнат, общей площадью не менее 34,5 кв.м. - </t>
    </r>
    <r>
      <rPr>
        <b/>
        <sz val="14"/>
        <color theme="1"/>
        <rFont val="Times New Roman"/>
        <family val="1"/>
        <charset val="204"/>
      </rPr>
      <t>2 800,00</t>
    </r>
    <r>
      <rPr>
        <sz val="14"/>
        <color theme="1"/>
        <rFont val="Times New Roman"/>
        <family val="1"/>
        <charset val="204"/>
      </rPr>
      <t xml:space="preserve"> тыс. рублей</t>
    </r>
  </si>
  <si>
    <r>
      <t xml:space="preserve">1)приобретение трёхкомнатной квартиры по ул.Сутормина 14-220, по решению суда - </t>
    </r>
    <r>
      <rPr>
        <b/>
        <sz val="14"/>
        <color theme="1"/>
        <rFont val="Times New Roman"/>
        <family val="1"/>
        <charset val="204"/>
      </rPr>
      <t>3 028,12</t>
    </r>
    <r>
      <rPr>
        <sz val="14"/>
        <color theme="1"/>
        <rFont val="Times New Roman"/>
        <family val="1"/>
        <charset val="204"/>
      </rPr>
      <t xml:space="preserve"> тыс.руб.;                                                                                                    2)приобретение 28 жилых помещений для предоставления по решению суда - </t>
    </r>
    <r>
      <rPr>
        <b/>
        <sz val="14"/>
        <color theme="1"/>
        <rFont val="Times New Roman"/>
        <family val="1"/>
        <charset val="204"/>
      </rPr>
      <t>75 600,0</t>
    </r>
    <r>
      <rPr>
        <sz val="14"/>
        <color theme="1"/>
        <rFont val="Times New Roman"/>
        <family val="1"/>
        <charset val="204"/>
      </rPr>
      <t xml:space="preserve"> тыс.руб.;                                                                                                                     3)приобретение 21 жилого помещения для расселения 8 многоквартирных домов с целью подготовки земельного участка под строительство школы на 1600 мест в ХХ мкр. - </t>
    </r>
    <r>
      <rPr>
        <b/>
        <sz val="14"/>
        <color theme="1"/>
        <rFont val="Times New Roman"/>
        <family val="1"/>
        <charset val="204"/>
      </rPr>
      <t>6 715,02</t>
    </r>
    <r>
      <rPr>
        <sz val="14"/>
        <color theme="1"/>
        <rFont val="Times New Roman"/>
        <family val="1"/>
        <charset val="204"/>
      </rPr>
      <t xml:space="preserve"> тыс.руб.;                                                                                          4)выплата возмещений за 6 изымаемых жилых помещений, в связи со сносом домов - </t>
    </r>
    <r>
      <rPr>
        <b/>
        <sz val="14"/>
        <color theme="1"/>
        <rFont val="Times New Roman"/>
        <family val="1"/>
        <charset val="204"/>
      </rPr>
      <t>6 297,0</t>
    </r>
    <r>
      <rPr>
        <sz val="14"/>
        <color theme="1"/>
        <rFont val="Times New Roman"/>
        <family val="1"/>
        <charset val="204"/>
      </rPr>
      <t xml:space="preserve"> тыс.руб.;                                                                                                   5)проведение оценки жилых помещений - </t>
    </r>
    <r>
      <rPr>
        <b/>
        <sz val="14"/>
        <color theme="1"/>
        <rFont val="Times New Roman"/>
        <family val="1"/>
        <charset val="204"/>
      </rPr>
      <t xml:space="preserve">150,0 </t>
    </r>
    <r>
      <rPr>
        <sz val="14"/>
        <color theme="1"/>
        <rFont val="Times New Roman"/>
        <family val="1"/>
        <charset val="204"/>
      </rPr>
      <t xml:space="preserve">тыс.руб.       </t>
    </r>
    <r>
      <rPr>
        <sz val="14"/>
        <color rgb="FFFF0000"/>
        <rFont val="Times New Roman"/>
        <family val="1"/>
        <charset val="204"/>
      </rPr>
      <t xml:space="preserve"> 91790,14</t>
    </r>
  </si>
  <si>
    <t>15.02.2017 №547, 02.03.2017 №ЕМ-207</t>
  </si>
  <si>
    <t>03.03.2017 №359</t>
  </si>
  <si>
    <t>06.03.2017 №743</t>
  </si>
  <si>
    <t>07.03.2017 №365</t>
  </si>
  <si>
    <t>капитальный ремонт и ремонт автомобильных дорог (обеспечение доли софинансирования 50%)</t>
  </si>
  <si>
    <t>ДСП</t>
  </si>
  <si>
    <t>03.03.2017 №ИУ-70</t>
  </si>
  <si>
    <t>07.03.2017 №364</t>
  </si>
  <si>
    <t>Ремонт административного здания ул.Советская 19 (обшивка фасада)</t>
  </si>
  <si>
    <t>от 03.03.2017 №ИУ-70</t>
  </si>
  <si>
    <t>от 07.03.2017 №364</t>
  </si>
  <si>
    <t>приобретение оборудования для конференц-зала - 230 тыс.рублей; приобретение оборудования для ДСП - 2048,7 тыс. рублей</t>
  </si>
  <si>
    <t>16.03.2017 №401</t>
  </si>
  <si>
    <t>Ремонт и установка нового игрового оборудования на детских игровых площадках</t>
  </si>
  <si>
    <t>15.03.2017 №881</t>
  </si>
  <si>
    <t>15.03.2017 №885</t>
  </si>
  <si>
    <t>16.03.2017 №400</t>
  </si>
  <si>
    <t>1)Строительно -монтажные работы (строительство опор под установку камер видеонаблюдения);                                                                                             2)проведение метрологических работ и услуг</t>
  </si>
  <si>
    <t>16.03.2017 №910</t>
  </si>
  <si>
    <t>20.03.2017 №421</t>
  </si>
  <si>
    <t>Монтаж технологических средств организации дорожного движения (дублирующие знаки)</t>
  </si>
  <si>
    <t>МКУ "УГЗН"</t>
  </si>
  <si>
    <t>13.03.2017 №122</t>
  </si>
  <si>
    <t>16.03.2017 №406</t>
  </si>
  <si>
    <r>
      <t>Для проведения противопаводковых и противопожарных мероприятий:-  аренда строительной техники, закупка песка-</t>
    </r>
    <r>
      <rPr>
        <b/>
        <sz val="14"/>
        <color theme="1"/>
        <rFont val="Times New Roman"/>
        <family val="1"/>
        <charset val="204"/>
      </rPr>
      <t>1500,0 тыс.руб</t>
    </r>
    <r>
      <rPr>
        <sz val="14"/>
        <color theme="1"/>
        <rFont val="Times New Roman"/>
        <family val="1"/>
        <charset val="204"/>
      </rPr>
      <t>; обслуживание пожарных гидрантов</t>
    </r>
    <r>
      <rPr>
        <b/>
        <sz val="14"/>
        <color theme="1"/>
        <rFont val="Times New Roman"/>
        <family val="1"/>
        <charset val="204"/>
      </rPr>
      <t>-350,0</t>
    </r>
    <r>
      <rPr>
        <sz val="14"/>
        <color theme="1"/>
        <rFont val="Times New Roman"/>
        <family val="1"/>
        <charset val="204"/>
      </rPr>
      <t xml:space="preserve"> тыс.руб; закупка  мотопомп для откачки воды-</t>
    </r>
    <r>
      <rPr>
        <b/>
        <sz val="14"/>
        <color theme="1"/>
        <rFont val="Times New Roman"/>
        <family val="1"/>
        <charset val="204"/>
      </rPr>
      <t>120,0 тыс.руб</t>
    </r>
    <r>
      <rPr>
        <sz val="14"/>
        <color theme="1"/>
        <rFont val="Times New Roman"/>
        <family val="1"/>
        <charset val="204"/>
      </rPr>
      <t>; изготовление железных аншлагов и памяток с противопожарной тематикой-</t>
    </r>
    <r>
      <rPr>
        <b/>
        <sz val="14"/>
        <color theme="1"/>
        <rFont val="Times New Roman"/>
        <family val="1"/>
        <charset val="204"/>
      </rPr>
      <t>95,0</t>
    </r>
    <r>
      <rPr>
        <sz val="14"/>
        <color theme="1"/>
        <rFont val="Times New Roman"/>
        <family val="1"/>
        <charset val="204"/>
      </rPr>
      <t xml:space="preserve"> тыс.руб; обучение членов добровольных пожарных дружин</t>
    </r>
    <r>
      <rPr>
        <b/>
        <sz val="14"/>
        <color theme="1"/>
        <rFont val="Times New Roman"/>
        <family val="1"/>
        <charset val="204"/>
      </rPr>
      <t>-150,0 тыс.руб</t>
    </r>
    <r>
      <rPr>
        <sz val="14"/>
        <color theme="1"/>
        <rFont val="Times New Roman"/>
        <family val="1"/>
        <charset val="204"/>
      </rPr>
      <t>; страховка членов добровольных пожарных дружин-</t>
    </r>
    <r>
      <rPr>
        <b/>
        <sz val="14"/>
        <color theme="1"/>
        <rFont val="Times New Roman"/>
        <family val="1"/>
        <charset val="204"/>
      </rPr>
      <t xml:space="preserve">70,0 тыс.руб; </t>
    </r>
    <r>
      <rPr>
        <sz val="14"/>
        <color theme="1"/>
        <rFont val="Times New Roman"/>
        <family val="1"/>
        <charset val="204"/>
      </rPr>
      <t>закупка противопожарных извещателей-</t>
    </r>
    <r>
      <rPr>
        <b/>
        <sz val="14"/>
        <color theme="1"/>
        <rFont val="Times New Roman"/>
        <family val="1"/>
        <charset val="204"/>
      </rPr>
      <t>200,0 тыс.руб</t>
    </r>
    <r>
      <rPr>
        <sz val="14"/>
        <color theme="1"/>
        <rFont val="Times New Roman"/>
        <family val="1"/>
        <charset val="204"/>
      </rPr>
      <t>; проектирование мест опашки в противопожарный период-</t>
    </r>
    <r>
      <rPr>
        <b/>
        <sz val="14"/>
        <color theme="1"/>
        <rFont val="Times New Roman"/>
        <family val="1"/>
        <charset val="204"/>
      </rPr>
      <t>350,0 тыс.ру</t>
    </r>
    <r>
      <rPr>
        <sz val="14"/>
        <color theme="1"/>
        <rFont val="Times New Roman"/>
        <family val="1"/>
        <charset val="204"/>
      </rPr>
      <t>б; опашка мест соприкосновения с лесным массивом-</t>
    </r>
    <r>
      <rPr>
        <b/>
        <sz val="14"/>
        <color theme="1"/>
        <rFont val="Times New Roman"/>
        <family val="1"/>
        <charset val="204"/>
      </rPr>
      <t>150,0 тыс.руб.</t>
    </r>
  </si>
  <si>
    <t>17.03.2017 №945</t>
  </si>
  <si>
    <t>20.03.2017 №425</t>
  </si>
  <si>
    <t>Прочие расходы (оплата административного штрафа)</t>
  </si>
  <si>
    <t>Зам.главы города по ЖКХ (МКУ КС)</t>
  </si>
  <si>
    <t>21.03.2017 №ЕМ-267</t>
  </si>
  <si>
    <t>22.03.2017 №433</t>
  </si>
  <si>
    <t>16.03.2017 №09/1802</t>
  </si>
  <si>
    <t>22.03.2017 №432</t>
  </si>
  <si>
    <t>Приобретение объектов недвижимого имущества в государственную (муниципальную) собственность</t>
  </si>
  <si>
    <t>20.03.2017 №977</t>
  </si>
  <si>
    <t>22.03.2017 №436</t>
  </si>
  <si>
    <t>Капитальный ремонт административного здания по ул.Советская 19</t>
  </si>
  <si>
    <t>Ремонт административного здания ул.Советская 19 (ремонт 2 и 3 этажей- 14 884,8 т.р.;  устройство системы пож.сигнализ, устройство эл.сетей и эл.оборудования-7 661,0 т.р.)-22 545,8</t>
  </si>
  <si>
    <t xml:space="preserve">от 22.03.2017 №445                       </t>
  </si>
  <si>
    <t>23.03.2017 №1029</t>
  </si>
  <si>
    <t>27.03.2017 №463</t>
  </si>
  <si>
    <t>Ремонт ДК "Сибирь" пгт.Высокий (ремонт системы отопления, помещений, конструкций входной группы, электромонтажные работы)</t>
  </si>
  <si>
    <t>от 28.03.2017 №07-266</t>
  </si>
  <si>
    <t>от 29.03.2017 №482</t>
  </si>
  <si>
    <t>от 13.02.2017 №35                  от  27.02.2017 №39                    от 01.03.2017 №45                   от28.03.2017 №63</t>
  </si>
  <si>
    <t xml:space="preserve">от 17.02.2017 №272             от 01.03.2017 №331               от 02.03.2017 №345                    от 29.03.2017 №483                  </t>
  </si>
  <si>
    <t>оплата исполнительного сбора (50,0т.р+150т.р+350,т.р+300т.р)</t>
  </si>
  <si>
    <t xml:space="preserve">уплата членских взносов  </t>
  </si>
  <si>
    <t>03.04.2017 №1175</t>
  </si>
  <si>
    <t>03.04.2017 №531</t>
  </si>
  <si>
    <t>Спортивный центр с плоскостными сооружениями доля 5%</t>
  </si>
  <si>
    <t>04.04.2017 №ЕМ-353</t>
  </si>
  <si>
    <t>04.04.2017 №547</t>
  </si>
  <si>
    <r>
      <t xml:space="preserve">Подготовка к осенне-зимнему периоду 2017-2018 гг.: 1) бурение 2-х скважин на водозаборе №1 - </t>
    </r>
    <r>
      <rPr>
        <b/>
        <sz val="14"/>
        <color theme="1"/>
        <rFont val="Times New Roman"/>
        <family val="1"/>
        <charset val="204"/>
      </rPr>
      <t>5 343,52</t>
    </r>
    <r>
      <rPr>
        <sz val="14"/>
        <color theme="1"/>
        <rFont val="Times New Roman"/>
        <family val="1"/>
        <charset val="204"/>
      </rPr>
      <t xml:space="preserve"> тыс. руб.; 2) ремонт котла КВГМ 100-150 М №2 на котельной "Южная" - </t>
    </r>
    <r>
      <rPr>
        <b/>
        <sz val="14"/>
        <color theme="1"/>
        <rFont val="Times New Roman"/>
        <family val="1"/>
        <charset val="204"/>
      </rPr>
      <t>4 360,74</t>
    </r>
    <r>
      <rPr>
        <sz val="14"/>
        <color theme="1"/>
        <rFont val="Times New Roman"/>
        <family val="1"/>
        <charset val="204"/>
      </rPr>
      <t xml:space="preserve"> тыс. руб.; 3) капитальный ремонт внутренних поверхностей Аэротенка г.Мегион - </t>
    </r>
    <r>
      <rPr>
        <b/>
        <sz val="14"/>
        <color theme="1"/>
        <rFont val="Times New Roman"/>
        <family val="1"/>
        <charset val="204"/>
      </rPr>
      <t>6 639,85</t>
    </r>
    <r>
      <rPr>
        <sz val="14"/>
        <color theme="1"/>
        <rFont val="Times New Roman"/>
        <family val="1"/>
        <charset val="204"/>
      </rPr>
      <t xml:space="preserve"> тыс. руб.; 4) ремонт котла КВГМ 100-150М на котельной "Южная" - </t>
    </r>
    <r>
      <rPr>
        <b/>
        <sz val="14"/>
        <color theme="1"/>
        <rFont val="Times New Roman"/>
        <family val="1"/>
        <charset val="204"/>
      </rPr>
      <t>7 840,34</t>
    </r>
    <r>
      <rPr>
        <sz val="14"/>
        <color theme="1"/>
        <rFont val="Times New Roman"/>
        <family val="1"/>
        <charset val="204"/>
      </rPr>
      <t xml:space="preserve"> тыс. руб.; 5) ремонт РЧВ 3000 на фильтровальной станции - </t>
    </r>
    <r>
      <rPr>
        <b/>
        <sz val="14"/>
        <color theme="1"/>
        <rFont val="Times New Roman"/>
        <family val="1"/>
        <charset val="204"/>
      </rPr>
      <t>9 573,80</t>
    </r>
    <r>
      <rPr>
        <sz val="14"/>
        <color theme="1"/>
        <rFont val="Times New Roman"/>
        <family val="1"/>
        <charset val="204"/>
      </rPr>
      <t xml:space="preserve"> тыс. руб.; 6) ремонт РВС 2000 запаса деарированной воды на котельной "Южная" - </t>
    </r>
    <r>
      <rPr>
        <b/>
        <sz val="14"/>
        <color theme="1"/>
        <rFont val="Times New Roman"/>
        <family val="1"/>
        <charset val="204"/>
      </rPr>
      <t>7 202,57</t>
    </r>
    <r>
      <rPr>
        <sz val="14"/>
        <color theme="1"/>
        <rFont val="Times New Roman"/>
        <family val="1"/>
        <charset val="204"/>
      </rPr>
      <t xml:space="preserve"> тыс. руб.; 7) ремонт кровли на котельной "Южная" (АБК) - </t>
    </r>
    <r>
      <rPr>
        <b/>
        <sz val="14"/>
        <color theme="1"/>
        <rFont val="Times New Roman"/>
        <family val="1"/>
        <charset val="204"/>
      </rPr>
      <t>2 321,31</t>
    </r>
    <r>
      <rPr>
        <sz val="14"/>
        <color theme="1"/>
        <rFont val="Times New Roman"/>
        <family val="1"/>
        <charset val="204"/>
      </rPr>
      <t xml:space="preserve"> тыс. руб.; 8) ремонт кровли на котельной "Южная" (зона ДС, ДВ отм.12,5 м) - </t>
    </r>
    <r>
      <rPr>
        <b/>
        <sz val="14"/>
        <color theme="1"/>
        <rFont val="Times New Roman"/>
        <family val="1"/>
        <charset val="204"/>
      </rPr>
      <t>1 333,26</t>
    </r>
    <r>
      <rPr>
        <sz val="14"/>
        <color theme="1"/>
        <rFont val="Times New Roman"/>
        <family val="1"/>
        <charset val="204"/>
      </rPr>
      <t xml:space="preserve"> тыс. руб.; 9) ремонт кровли на котельной "Южная" (машинный зал) - </t>
    </r>
    <r>
      <rPr>
        <b/>
        <sz val="14"/>
        <color theme="1"/>
        <rFont val="Times New Roman"/>
        <family val="1"/>
        <charset val="204"/>
      </rPr>
      <t>1 991,14</t>
    </r>
    <r>
      <rPr>
        <sz val="14"/>
        <color theme="1"/>
        <rFont val="Times New Roman"/>
        <family val="1"/>
        <charset val="204"/>
      </rPr>
      <t xml:space="preserve"> тыс. руб.; 10) ремонт систем теплоснабжения 6-мкр - </t>
    </r>
    <r>
      <rPr>
        <b/>
        <sz val="14"/>
        <color theme="1"/>
        <rFont val="Times New Roman"/>
        <family val="1"/>
        <charset val="204"/>
      </rPr>
      <t>12 417,54</t>
    </r>
    <r>
      <rPr>
        <sz val="14"/>
        <color theme="1"/>
        <rFont val="Times New Roman"/>
        <family val="1"/>
        <charset val="204"/>
      </rPr>
      <t xml:space="preserve"> тыс.руб.</t>
    </r>
  </si>
  <si>
    <t>Увеличение уровня  заработной платы по МКУ КС</t>
  </si>
  <si>
    <t>МКУ "СО"</t>
  </si>
  <si>
    <t>от 14.10.2016 №АТ-680</t>
  </si>
  <si>
    <t>-</t>
  </si>
  <si>
    <t xml:space="preserve">приобретение мини-АТС </t>
  </si>
  <si>
    <t>04.04.2017 №1214</t>
  </si>
  <si>
    <t>06.04.2017 №574</t>
  </si>
  <si>
    <t>Благоустройство ул.Нефтяников (строительно-монтажные работы)</t>
  </si>
  <si>
    <t>Ремонт внутриквартальных проездов и площадок 6 микрорайона</t>
  </si>
  <si>
    <t>от 07.04.2017 №07-333</t>
  </si>
  <si>
    <t>от 10.04.2017 №619</t>
  </si>
  <si>
    <t>МБУ "МЦИКТ "Вектор" - на выплату зп дополнительных 4 шт.ед</t>
  </si>
  <si>
    <t>10.04.2017 №1293</t>
  </si>
  <si>
    <t>10.04.2017 №614</t>
  </si>
  <si>
    <t>10.04.2017 №1294</t>
  </si>
  <si>
    <t>10.04.2017 №613</t>
  </si>
  <si>
    <t>Ремонт административного здания по ул. Садовая, 7</t>
  </si>
  <si>
    <t>от 07.04.2017 №03-089</t>
  </si>
  <si>
    <t>от 07.04.2017 №594</t>
  </si>
  <si>
    <t>премиование работников в связи с 25-летием газеты</t>
  </si>
  <si>
    <t>05.04.2017 №ЕМ-363</t>
  </si>
  <si>
    <t>06.04.2017 №584</t>
  </si>
  <si>
    <t>Услуги по перемещению, хранению и утилизации 100 транспортных средств категории B и D (бесхозного автотранспорта)</t>
  </si>
  <si>
    <r>
      <t xml:space="preserve">1)изготовление и монтаж навигационного оборудования - </t>
    </r>
    <r>
      <rPr>
        <b/>
        <sz val="14"/>
        <color theme="1"/>
        <rFont val="Times New Roman"/>
        <family val="1"/>
        <charset val="204"/>
      </rPr>
      <t>686,2</t>
    </r>
    <r>
      <rPr>
        <sz val="14"/>
        <color theme="1"/>
        <rFont val="Times New Roman"/>
        <family val="1"/>
        <charset val="204"/>
      </rPr>
      <t xml:space="preserve"> тыс.руб.;             2)пошиф униформы для персонала - </t>
    </r>
    <r>
      <rPr>
        <b/>
        <sz val="14"/>
        <color theme="1"/>
        <rFont val="Times New Roman"/>
        <family val="1"/>
        <charset val="204"/>
      </rPr>
      <t>136,0</t>
    </r>
    <r>
      <rPr>
        <sz val="14"/>
        <color theme="1"/>
        <rFont val="Times New Roman"/>
        <family val="1"/>
        <charset val="204"/>
      </rPr>
      <t xml:space="preserve"> тыс.руб.;                                                          3)приобретение многофункциональных устройств и планшетов - </t>
    </r>
    <r>
      <rPr>
        <b/>
        <sz val="14"/>
        <color theme="1"/>
        <rFont val="Times New Roman"/>
        <family val="1"/>
        <charset val="204"/>
      </rPr>
      <t>556,3</t>
    </r>
    <r>
      <rPr>
        <sz val="14"/>
        <color theme="1"/>
        <rFont val="Times New Roman"/>
        <family val="1"/>
        <charset val="204"/>
      </rPr>
      <t xml:space="preserve"> тыс. руб.</t>
    </r>
  </si>
  <si>
    <t>от 22.03.2017 №60</t>
  </si>
  <si>
    <t>16.02.2017 №10/1029</t>
  </si>
  <si>
    <t>22.02.2017 №309</t>
  </si>
  <si>
    <t>16.02.2017 №10/1029            05.04.2017 №09/2305</t>
  </si>
  <si>
    <t>22.02.2017 №309           07.04.2017 №593</t>
  </si>
  <si>
    <t xml:space="preserve">16.02.2017 №10/1029                                                    </t>
  </si>
  <si>
    <t>16.02.2017 №10/1029            27.02.2017 №10/1216              30.03.2017 №09/2123          30.03.2017 №09/2142             04.04.2017 №09/2248, 04.04.2017 №09/2246,            04.04.2017 №09/2250,               04.04.2017 №09/2243</t>
  </si>
  <si>
    <t xml:space="preserve">22.02.2017 №309                                   </t>
  </si>
  <si>
    <t>22.02.2017 №309           28.02.2016 №320          03.04.2017 №523      03.04.2017 №524               10.04.2017 №615,    10.04.2017 №616,        10.04.2017 №617,           10.04.2017 №620</t>
  </si>
  <si>
    <t>2)приобретение 38 (31+1+2+4) жилых помещений для предоставления по решению суда - 84 800,0+2 000,0+6 000,0+10 000,0 тыс.руб.;</t>
  </si>
  <si>
    <t xml:space="preserve">4)выплата возмещений за 8+1 изымаемых жилых помещений, в связи со сносом домов - 8 242,32+1 591,0 тыс.руб.;   </t>
  </si>
  <si>
    <t xml:space="preserve">3)приобретение 23 жилого помещения для расселения 8 многоквартирных домов с целью подготовки земельного участка под строительство школы на 1600 мест в ХХ мкр.;   </t>
  </si>
  <si>
    <t xml:space="preserve">5)проведение оценки жилых помещений. </t>
  </si>
  <si>
    <t>Всего:</t>
  </si>
  <si>
    <t>10.04.2017 №171</t>
  </si>
  <si>
    <t>12.04.2017 №642</t>
  </si>
  <si>
    <t>МКУ "Мегионские новости"</t>
  </si>
  <si>
    <t>Департамент инвестиций и проектного управления</t>
  </si>
  <si>
    <t>от29.03.2017 №07-277;                           от 29.03.2017№ 07-274</t>
  </si>
  <si>
    <t>от 11.04.2017 №ДА-194</t>
  </si>
  <si>
    <t>от 12.04.2017 №653</t>
  </si>
  <si>
    <t>на приобретение основных средств Думе города</t>
  </si>
  <si>
    <t>от 11.04.2017 №42-Б</t>
  </si>
  <si>
    <t>от 12.04.2017 №651</t>
  </si>
  <si>
    <t>выполнение работ берегоукрепления и благоустройства береговой зоны реки Меги</t>
  </si>
  <si>
    <t>от 11.04.2017 №43-Б</t>
  </si>
  <si>
    <t>от 12.04.2017 №652</t>
  </si>
  <si>
    <t>ремонт кабинетов и кровли МКУ "УГЗН"</t>
  </si>
  <si>
    <t>Итого по прочие</t>
  </si>
  <si>
    <t xml:space="preserve">1)приобретение трёхкомнатной квартиры по ул.Сутормина 14-220, по решению суда;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</si>
  <si>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денежной компенсации  в связи с окончанием срочных трудовых договоров и увеличения страховых взносов</t>
  </si>
  <si>
    <t>НА 14.04.2017</t>
  </si>
  <si>
    <t>12.04.2017 №ЕМ-402</t>
  </si>
  <si>
    <t>13.04.2017 №659</t>
  </si>
  <si>
    <t>Выполнение проектно-изыскательских работ по объекту "Реконструкция дорог по улицам города Мегиона. Улица Абазарова"</t>
  </si>
  <si>
    <t xml:space="preserve">от 30.03.2017 №495                                        от 30.03.2017 №496                </t>
  </si>
  <si>
    <t>ОТ 13.04.2017 №664</t>
  </si>
  <si>
    <t>ОТ 13.04.2017 №1175-ЛЛ</t>
  </si>
  <si>
    <t>2600+350</t>
  </si>
  <si>
    <t>На уточнение бюджета в апреле</t>
  </si>
  <si>
    <t>Итого прочие:</t>
  </si>
  <si>
    <t>премирование работников МКУ "Мегионские новости"в связи с 25-летием газеты</t>
  </si>
  <si>
    <t>МБУ "МЦИКТ "Вектор" - на оплату труда в связи с увеличением объема муниципальных работ</t>
  </si>
  <si>
    <t>перевод муниципальных услуг в электронный вид департамента социальной политики</t>
  </si>
  <si>
    <t>имущественный взнос учредителя на ведение уставной деятельности автономной некоммерческой организации "Институт развития города"-3573,0 тыс.руб.; проектирование 5 мкр. -2400,0 тыс.руб.</t>
  </si>
  <si>
    <r>
      <t xml:space="preserve">Подготовка к осенне-зимнему периоду 2017-2018 гг.: 1) бурение 2-х скважин на водозаборе №1 - </t>
    </r>
    <r>
      <rPr>
        <b/>
        <sz val="18"/>
        <color theme="1"/>
        <rFont val="Times New Roman"/>
        <family val="1"/>
        <charset val="204"/>
      </rPr>
      <t>5 343,52</t>
    </r>
    <r>
      <rPr>
        <sz val="18"/>
        <color theme="1"/>
        <rFont val="Times New Roman"/>
        <family val="1"/>
        <charset val="204"/>
      </rPr>
      <t xml:space="preserve"> тыс. руб.; 2) ремонт котла КВГМ 100-150 М №2 на котельной "Южная" - </t>
    </r>
    <r>
      <rPr>
        <b/>
        <sz val="18"/>
        <color theme="1"/>
        <rFont val="Times New Roman"/>
        <family val="1"/>
        <charset val="204"/>
      </rPr>
      <t>4 360,74</t>
    </r>
    <r>
      <rPr>
        <sz val="18"/>
        <color theme="1"/>
        <rFont val="Times New Roman"/>
        <family val="1"/>
        <charset val="204"/>
      </rPr>
      <t xml:space="preserve"> тыс. руб.; 3) капитальный ремонт внутренних поверхностей Аэротенка г.Мегион - </t>
    </r>
    <r>
      <rPr>
        <b/>
        <sz val="18"/>
        <color theme="1"/>
        <rFont val="Times New Roman"/>
        <family val="1"/>
        <charset val="204"/>
      </rPr>
      <t>6 639,85</t>
    </r>
    <r>
      <rPr>
        <sz val="18"/>
        <color theme="1"/>
        <rFont val="Times New Roman"/>
        <family val="1"/>
        <charset val="204"/>
      </rPr>
      <t xml:space="preserve"> тыс. руб.; 4) ремонт котла КВГМ 100-150М на котельной "Южная" - </t>
    </r>
    <r>
      <rPr>
        <b/>
        <sz val="18"/>
        <color theme="1"/>
        <rFont val="Times New Roman"/>
        <family val="1"/>
        <charset val="204"/>
      </rPr>
      <t>7 840,34</t>
    </r>
    <r>
      <rPr>
        <sz val="18"/>
        <color theme="1"/>
        <rFont val="Times New Roman"/>
        <family val="1"/>
        <charset val="204"/>
      </rPr>
      <t xml:space="preserve"> тыс. руб.; 5) ремонт РЧВ 3000 на фильтровальной станции - </t>
    </r>
    <r>
      <rPr>
        <b/>
        <sz val="18"/>
        <color theme="1"/>
        <rFont val="Times New Roman"/>
        <family val="1"/>
        <charset val="204"/>
      </rPr>
      <t>9 573,80</t>
    </r>
    <r>
      <rPr>
        <sz val="18"/>
        <color theme="1"/>
        <rFont val="Times New Roman"/>
        <family val="1"/>
        <charset val="204"/>
      </rPr>
      <t xml:space="preserve"> тыс. руб.; 6) ремонт РВС 2000 запаса деарированной воды на котельной "Южная" - </t>
    </r>
    <r>
      <rPr>
        <b/>
        <sz val="18"/>
        <color theme="1"/>
        <rFont val="Times New Roman"/>
        <family val="1"/>
        <charset val="204"/>
      </rPr>
      <t>7 202,57</t>
    </r>
    <r>
      <rPr>
        <sz val="18"/>
        <color theme="1"/>
        <rFont val="Times New Roman"/>
        <family val="1"/>
        <charset val="204"/>
      </rPr>
      <t xml:space="preserve"> тыс. руб.; 7) ремонт кровли на котельной "Южная" (АБК) - </t>
    </r>
    <r>
      <rPr>
        <b/>
        <sz val="18"/>
        <color theme="1"/>
        <rFont val="Times New Roman"/>
        <family val="1"/>
        <charset val="204"/>
      </rPr>
      <t>2 321,31</t>
    </r>
    <r>
      <rPr>
        <sz val="18"/>
        <color theme="1"/>
        <rFont val="Times New Roman"/>
        <family val="1"/>
        <charset val="204"/>
      </rPr>
      <t xml:space="preserve"> тыс. руб.; 8) ремонт кровли на котельной "Южная" (зона ДС, ДВ отм.12,5 м) - </t>
    </r>
    <r>
      <rPr>
        <b/>
        <sz val="18"/>
        <color theme="1"/>
        <rFont val="Times New Roman"/>
        <family val="1"/>
        <charset val="204"/>
      </rPr>
      <t>1 333,26</t>
    </r>
    <r>
      <rPr>
        <sz val="18"/>
        <color theme="1"/>
        <rFont val="Times New Roman"/>
        <family val="1"/>
        <charset val="204"/>
      </rPr>
      <t xml:space="preserve"> тыс. руб.; 9) ремонт кровли на котельной "Южная" (машинный зал) - </t>
    </r>
    <r>
      <rPr>
        <b/>
        <sz val="18"/>
        <color theme="1"/>
        <rFont val="Times New Roman"/>
        <family val="1"/>
        <charset val="204"/>
      </rPr>
      <t>1 991,14</t>
    </r>
    <r>
      <rPr>
        <sz val="18"/>
        <color theme="1"/>
        <rFont val="Times New Roman"/>
        <family val="1"/>
        <charset val="204"/>
      </rPr>
      <t xml:space="preserve"> тыс. руб.; 10) ремонт систем теплоснабжения 6-мкр - </t>
    </r>
    <r>
      <rPr>
        <b/>
        <sz val="18"/>
        <color theme="1"/>
        <rFont val="Times New Roman"/>
        <family val="1"/>
        <charset val="204"/>
      </rPr>
      <t>12 417,54</t>
    </r>
    <r>
      <rPr>
        <sz val="18"/>
        <color theme="1"/>
        <rFont val="Times New Roman"/>
        <family val="1"/>
        <charset val="204"/>
      </rPr>
      <t xml:space="preserve"> тыс.руб.</t>
    </r>
  </si>
  <si>
    <t>ремонт межпанельных швов здания МБОУ СОШ №6</t>
  </si>
  <si>
    <t>обустройство входной группы МБДОУ ДС Росинка</t>
  </si>
  <si>
    <t>строительство теневых навесов в МБДОУ ДС Росинка</t>
  </si>
  <si>
    <t>устранение предписаний по МБОУ СОШ №4</t>
  </si>
  <si>
    <r>
      <t xml:space="preserve">1)приобретение трёхкомнатной квартиры по ул.Сутормина 14-220, по решению суда - </t>
    </r>
    <r>
      <rPr>
        <b/>
        <sz val="18"/>
        <color theme="1"/>
        <rFont val="Times New Roman"/>
        <family val="1"/>
        <charset val="204"/>
      </rPr>
      <t>3 028,12</t>
    </r>
    <r>
      <rPr>
        <sz val="18"/>
        <color theme="1"/>
        <rFont val="Times New Roman"/>
        <family val="1"/>
        <charset val="204"/>
      </rPr>
      <t xml:space="preserve"> тыс.руб.;                                                                                                    2)приобретение 28 жилых помещений для предоставления по решению суда - </t>
    </r>
    <r>
      <rPr>
        <b/>
        <sz val="18"/>
        <color theme="1"/>
        <rFont val="Times New Roman"/>
        <family val="1"/>
        <charset val="204"/>
      </rPr>
      <t>75 600,0</t>
    </r>
    <r>
      <rPr>
        <sz val="18"/>
        <color theme="1"/>
        <rFont val="Times New Roman"/>
        <family val="1"/>
        <charset val="204"/>
      </rPr>
      <t xml:space="preserve"> тыс.руб.;                                                                                                                     3)приобретение 21 жилого помещения для расселения 8 многоквартирных домов с целью подготовки земельного участка под строительство школы на 1600 мест в ХХ мкр. - </t>
    </r>
    <r>
      <rPr>
        <b/>
        <sz val="18"/>
        <color theme="1"/>
        <rFont val="Times New Roman"/>
        <family val="1"/>
        <charset val="204"/>
      </rPr>
      <t>6 715,02</t>
    </r>
    <r>
      <rPr>
        <sz val="18"/>
        <color theme="1"/>
        <rFont val="Times New Roman"/>
        <family val="1"/>
        <charset val="204"/>
      </rPr>
      <t xml:space="preserve"> тыс.руб.;                                                                                          4)выплата возмещений за 6 изымаемых жилых помещений, в связи со сносом домов - </t>
    </r>
    <r>
      <rPr>
        <b/>
        <sz val="18"/>
        <color theme="1"/>
        <rFont val="Times New Roman"/>
        <family val="1"/>
        <charset val="204"/>
      </rPr>
      <t>6 297,0</t>
    </r>
    <r>
      <rPr>
        <sz val="18"/>
        <color theme="1"/>
        <rFont val="Times New Roman"/>
        <family val="1"/>
        <charset val="204"/>
      </rPr>
      <t xml:space="preserve"> тыс.руб.;                                                                                                   5)проведение оценки жилых помещений - </t>
    </r>
    <r>
      <rPr>
        <b/>
        <sz val="18"/>
        <color theme="1"/>
        <rFont val="Times New Roman"/>
        <family val="1"/>
        <charset val="204"/>
      </rPr>
      <t xml:space="preserve">150,0 </t>
    </r>
    <r>
      <rPr>
        <sz val="18"/>
        <color theme="1"/>
        <rFont val="Times New Roman"/>
        <family val="1"/>
        <charset val="204"/>
      </rPr>
      <t xml:space="preserve">тыс.руб.       </t>
    </r>
    <r>
      <rPr>
        <sz val="18"/>
        <color rgb="FFFF0000"/>
        <rFont val="Times New Roman"/>
        <family val="1"/>
        <charset val="204"/>
      </rPr>
      <t xml:space="preserve"> 91790,14</t>
    </r>
  </si>
  <si>
    <r>
      <t xml:space="preserve">1)приобретение жилого помещения, состоящее из 3-х комнат, общей площадью не менее 41,0 кв.м. (жилая площадь 37,3 кв.м) - </t>
    </r>
    <r>
      <rPr>
        <b/>
        <sz val="18"/>
        <color theme="1"/>
        <rFont val="Times New Roman"/>
        <family val="1"/>
        <charset val="204"/>
      </rPr>
      <t>3 200,00</t>
    </r>
    <r>
      <rPr>
        <sz val="18"/>
        <color theme="1"/>
        <rFont val="Times New Roman"/>
        <family val="1"/>
        <charset val="204"/>
      </rPr>
      <t xml:space="preserve"> тыс. рублей;                                                                   2)приобретение жилого помещения, состоящее из 3-х комнат, общей площадью не менее 52,4 кв.м. (жилая площадь 33,3 кв.м) - </t>
    </r>
    <r>
      <rPr>
        <b/>
        <sz val="18"/>
        <color theme="1"/>
        <rFont val="Times New Roman"/>
        <family val="1"/>
        <charset val="204"/>
      </rPr>
      <t>3 200,00</t>
    </r>
    <r>
      <rPr>
        <sz val="18"/>
        <color theme="1"/>
        <rFont val="Times New Roman"/>
        <family val="1"/>
        <charset val="204"/>
      </rPr>
      <t xml:space="preserve"> тыс. рублей;                     3)приобретение жилого помещения, состоящее из 2-х комнат, общей площадью не менее 34,5 кв.м. - </t>
    </r>
    <r>
      <rPr>
        <b/>
        <sz val="18"/>
        <color theme="1"/>
        <rFont val="Times New Roman"/>
        <family val="1"/>
        <charset val="204"/>
      </rPr>
      <t>2 800,00</t>
    </r>
    <r>
      <rPr>
        <sz val="18"/>
        <color theme="1"/>
        <rFont val="Times New Roman"/>
        <family val="1"/>
        <charset val="204"/>
      </rPr>
      <t xml:space="preserve"> тыс. рублей</t>
    </r>
  </si>
  <si>
    <r>
      <t>Для проведения противопаводковых и противопожарных мероприятий:-  аренда строительной техники, закупка песка-</t>
    </r>
    <r>
      <rPr>
        <b/>
        <sz val="18"/>
        <color theme="1"/>
        <rFont val="Times New Roman"/>
        <family val="1"/>
        <charset val="204"/>
      </rPr>
      <t>1500,0 тыс.руб</t>
    </r>
    <r>
      <rPr>
        <sz val="18"/>
        <color theme="1"/>
        <rFont val="Times New Roman"/>
        <family val="1"/>
        <charset val="204"/>
      </rPr>
      <t>; обслуживание пожарных гидрантов</t>
    </r>
    <r>
      <rPr>
        <b/>
        <sz val="18"/>
        <color theme="1"/>
        <rFont val="Times New Roman"/>
        <family val="1"/>
        <charset val="204"/>
      </rPr>
      <t>-350,0</t>
    </r>
    <r>
      <rPr>
        <sz val="18"/>
        <color theme="1"/>
        <rFont val="Times New Roman"/>
        <family val="1"/>
        <charset val="204"/>
      </rPr>
      <t xml:space="preserve"> тыс.руб; закупка  мотопомп для откачки воды-</t>
    </r>
    <r>
      <rPr>
        <b/>
        <sz val="18"/>
        <color theme="1"/>
        <rFont val="Times New Roman"/>
        <family val="1"/>
        <charset val="204"/>
      </rPr>
      <t>120,0 тыс.руб</t>
    </r>
    <r>
      <rPr>
        <sz val="18"/>
        <color theme="1"/>
        <rFont val="Times New Roman"/>
        <family val="1"/>
        <charset val="204"/>
      </rPr>
      <t>; изготовление железных аншлагов и памяток с противопожарной тематикой-</t>
    </r>
    <r>
      <rPr>
        <b/>
        <sz val="18"/>
        <color theme="1"/>
        <rFont val="Times New Roman"/>
        <family val="1"/>
        <charset val="204"/>
      </rPr>
      <t>95,0</t>
    </r>
    <r>
      <rPr>
        <sz val="18"/>
        <color theme="1"/>
        <rFont val="Times New Roman"/>
        <family val="1"/>
        <charset val="204"/>
      </rPr>
      <t xml:space="preserve"> тыс.руб; обучение членов добровольных пожарных дружин</t>
    </r>
    <r>
      <rPr>
        <b/>
        <sz val="18"/>
        <color theme="1"/>
        <rFont val="Times New Roman"/>
        <family val="1"/>
        <charset val="204"/>
      </rPr>
      <t>-150,0 тыс.руб</t>
    </r>
    <r>
      <rPr>
        <sz val="18"/>
        <color theme="1"/>
        <rFont val="Times New Roman"/>
        <family val="1"/>
        <charset val="204"/>
      </rPr>
      <t>; страховка членов добровольных пожарных дружин-</t>
    </r>
    <r>
      <rPr>
        <b/>
        <sz val="18"/>
        <color theme="1"/>
        <rFont val="Times New Roman"/>
        <family val="1"/>
        <charset val="204"/>
      </rPr>
      <t xml:space="preserve">70,0 тыс.руб; </t>
    </r>
    <r>
      <rPr>
        <sz val="18"/>
        <color theme="1"/>
        <rFont val="Times New Roman"/>
        <family val="1"/>
        <charset val="204"/>
      </rPr>
      <t>закупка противопожарных извещателей-</t>
    </r>
    <r>
      <rPr>
        <b/>
        <sz val="18"/>
        <color theme="1"/>
        <rFont val="Times New Roman"/>
        <family val="1"/>
        <charset val="204"/>
      </rPr>
      <t>200,0 тыс.руб</t>
    </r>
    <r>
      <rPr>
        <sz val="18"/>
        <color theme="1"/>
        <rFont val="Times New Roman"/>
        <family val="1"/>
        <charset val="204"/>
      </rPr>
      <t>; проектирование мест опашки в противопожарный период-</t>
    </r>
    <r>
      <rPr>
        <b/>
        <sz val="18"/>
        <color theme="1"/>
        <rFont val="Times New Roman"/>
        <family val="1"/>
        <charset val="204"/>
      </rPr>
      <t>350,0 тыс.ру</t>
    </r>
    <r>
      <rPr>
        <sz val="18"/>
        <color theme="1"/>
        <rFont val="Times New Roman"/>
        <family val="1"/>
        <charset val="204"/>
      </rPr>
      <t>б; опашка мест соприкосновения с лесным массивом-</t>
    </r>
    <r>
      <rPr>
        <b/>
        <sz val="18"/>
        <color theme="1"/>
        <rFont val="Times New Roman"/>
        <family val="1"/>
        <charset val="204"/>
      </rPr>
      <t>150,0 тыс.руб.</t>
    </r>
  </si>
  <si>
    <r>
      <t xml:space="preserve">1)изготовление и монтаж навигационного оборудования - </t>
    </r>
    <r>
      <rPr>
        <b/>
        <sz val="18"/>
        <color theme="1"/>
        <rFont val="Times New Roman"/>
        <family val="1"/>
        <charset val="204"/>
      </rPr>
      <t>686,2</t>
    </r>
    <r>
      <rPr>
        <sz val="18"/>
        <color theme="1"/>
        <rFont val="Times New Roman"/>
        <family val="1"/>
        <charset val="204"/>
      </rPr>
      <t xml:space="preserve"> тыс.руб.;             2)пошиф униформы для персонала - </t>
    </r>
    <r>
      <rPr>
        <b/>
        <sz val="18"/>
        <color theme="1"/>
        <rFont val="Times New Roman"/>
        <family val="1"/>
        <charset val="204"/>
      </rPr>
      <t>136,0</t>
    </r>
    <r>
      <rPr>
        <sz val="18"/>
        <color theme="1"/>
        <rFont val="Times New Roman"/>
        <family val="1"/>
        <charset val="204"/>
      </rPr>
      <t xml:space="preserve"> тыс.руб.;                                                          3)приобретение многофункциональных устройств и планшетов - </t>
    </r>
    <r>
      <rPr>
        <b/>
        <sz val="18"/>
        <color theme="1"/>
        <rFont val="Times New Roman"/>
        <family val="1"/>
        <charset val="204"/>
      </rPr>
      <t>556,3</t>
    </r>
    <r>
      <rPr>
        <sz val="18"/>
        <color theme="1"/>
        <rFont val="Times New Roman"/>
        <family val="1"/>
        <charset val="204"/>
      </rPr>
      <t xml:space="preserve"> тыс. руб.</t>
    </r>
  </si>
  <si>
    <t>На уточнение бюджета в апреле после рассмотрения на Думской комиссии</t>
  </si>
  <si>
    <t xml:space="preserve">На уточнение бюджета в апреле </t>
  </si>
  <si>
    <t>ремонт межпанельных швов МБОУ СОШ №6</t>
  </si>
  <si>
    <t>строительство теневых навесов в  МБДОУ ДС Росинка</t>
  </si>
  <si>
    <t>устранение предписаний по МБОУ СОШ №4 (строительство теневых навесов в  ДС Улыбка)</t>
  </si>
  <si>
    <t>Спортивный центр с плоскостными сооружениями (доля местного бюджета 5%)</t>
  </si>
  <si>
    <t>2)приобретение 38 жилых помещений для предоставления по решению суда</t>
  </si>
  <si>
    <t xml:space="preserve">4)выплата возмещений за 9 изымаемых жилых помещений, в связи со сносом домов </t>
  </si>
  <si>
    <t>5)проведение оценки изымаемых земельных участков и расположенных на них объектов недвижимого имущества</t>
  </si>
  <si>
    <t xml:space="preserve">оплата исполнительного сбора </t>
  </si>
  <si>
    <t>имущественный взнос учредителя на ведение уставной деятельности автономной некоммерческой организации "Институт развития города"-3573,0 тыс.руб.; проектирование 5 мкр. -2400,0тыс.руб.</t>
  </si>
  <si>
    <t>1)Строительно -монтажные работы (строительство опор под установку камер видеонаблюдения);                                                                                                              2)проведение метрологических работ и услуг</t>
  </si>
  <si>
    <t>эскизное проектирование здания спортивного комплекса "Центр единоборств", физкультурно-оздоровительного комплекса с лыжной трассой по ул.Ленина в п.Высокий, здания МАУ "Театр музыки"</t>
  </si>
  <si>
    <t>благоустройство д/с Ласточка, Театральный проезд</t>
  </si>
  <si>
    <t>СУММА   (тыс.рублей)</t>
  </si>
  <si>
    <t>Остаток потребности на 29.04.2017 года</t>
  </si>
  <si>
    <t xml:space="preserve">На уточнение бюджета в июне </t>
  </si>
  <si>
    <t>14.04.2017 №1384</t>
  </si>
  <si>
    <t>17.04.2017 №682</t>
  </si>
  <si>
    <t>Перемещение детской игровой площадки по ул. Пионерская, 21/1 в связи с затопляемостью территории</t>
  </si>
  <si>
    <t>17.04.2017 №1395</t>
  </si>
  <si>
    <t>17.04.2017 №680</t>
  </si>
  <si>
    <t>приложение 2</t>
  </si>
  <si>
    <t>к пояснительной записке</t>
  </si>
  <si>
    <t>Распределение средств местного бюджета на реализацию муниципальных программ и непрограммных направлений деятельности</t>
  </si>
  <si>
    <t>на оплату труда подростков  в летний период 2017 года</t>
  </si>
  <si>
    <t>Муниципальная программа "Управление муниципальными финансами городского округа город Мегион на 2014 - 2020 годы"</t>
  </si>
  <si>
    <t>Наименование муниципальной программы/направление расходования</t>
  </si>
  <si>
    <t>Департамент финансов - обслуживание муниципального долга по привлеченным кредитам</t>
  </si>
  <si>
    <t>Администрация города - проведение муниципальных выборов</t>
  </si>
  <si>
    <t>Администрация города - компенсация выпадающих доходов организациям, предоставляющим населению услуги ЖКХ (вывоз жидких бытовых отходов)</t>
  </si>
  <si>
    <t>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</si>
  <si>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Муниципальная программа "Развитие культуры и туризма в городском округе город Мегион на 2014 - 2020 годы"</t>
  </si>
  <si>
    <t>Муниципальная программа "Развитие транспортной системы городского округа город Мегион на 2014-2019 годы"</t>
  </si>
  <si>
    <t>Непрограммные расходы</t>
  </si>
  <si>
    <t xml:space="preserve">Администрация города - оплата исполнительного сбора </t>
  </si>
  <si>
    <t>Муниципальная программа "Развитие муниципального управления на 2015-2019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</si>
  <si>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2014-2017 годы"</t>
  </si>
  <si>
    <t>Уменьшение бюджетных ассигнований, предусмотренных на исполнение муниципальных программ городского округа</t>
  </si>
  <si>
    <t>Муниципальная программа "Развитие информационного общества на территории городского округа город Мегион на 2014-2019 годы"</t>
  </si>
  <si>
    <t>Глава города                                                                                                                                    О.А.Дейнека</t>
  </si>
  <si>
    <t>МКУ "Капитальное строительство" - капитальный ремонт МБУ ДО ДШИ №2 (доля софинансирования)</t>
  </si>
  <si>
    <t>МКУ "Капитальное строительство" - капитальный ремонт и ремонт автомобильных дорог и внутриквартальных проездов (экономия объема средств местного бюджета</t>
  </si>
  <si>
    <t>МКУ "Служба обеспечения" - приобретение оборудования для конференц-зала администрации города</t>
  </si>
  <si>
    <t>МКУ "Капитальное строительство" - капитальный ремонт и ремонт автомобильных дорог и внутриквартальных проездов 1 микрорайона г.Мегион в районе ЛДЦ "Здоровье"</t>
  </si>
  <si>
    <r>
      <t>на разработку программного обеспечения</t>
    </r>
    <r>
      <rPr>
        <sz val="12"/>
        <color rgb="FFFF0000"/>
        <rFont val="Times New Roman"/>
        <family val="1"/>
        <charset val="204"/>
      </rPr>
      <t xml:space="preserve"> </t>
    </r>
  </si>
  <si>
    <t>на подготовку учреждений к началу учебного года (ДСП - 501,5т.р., МКУ "КС" - 1 998,5т.р.)</t>
  </si>
  <si>
    <t>МКУ "КС" - капитальный ремонт и ремонт  муниципального жилого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</si>
</sst>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2" fillId="0" borderId="0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2" borderId="1" xfId="0" applyFont="1" applyFill="1" applyBorder="1"/>
    <xf numFmtId="4" fontId="6" fillId="2" borderId="1" xfId="0" applyNumberFormat="1" applyFont="1" applyFill="1" applyBorder="1"/>
    <xf numFmtId="164" fontId="6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0" borderId="0" xfId="0" applyFont="1"/>
    <xf numFmtId="164" fontId="7" fillId="2" borderId="1" xfId="0" applyNumberFormat="1" applyFont="1" applyFill="1" applyBorder="1"/>
    <xf numFmtId="0" fontId="10" fillId="0" borderId="0" xfId="0" applyFont="1"/>
    <xf numFmtId="0" fontId="8" fillId="2" borderId="1" xfId="0" applyFont="1" applyFill="1" applyBorder="1" applyAlignment="1">
      <alignment wrapText="1"/>
    </xf>
    <xf numFmtId="164" fontId="4" fillId="2" borderId="1" xfId="0" applyNumberFormat="1" applyFont="1" applyFill="1" applyBorder="1"/>
    <xf numFmtId="164" fontId="6" fillId="0" borderId="1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/>
    <xf numFmtId="49" fontId="8" fillId="2" borderId="1" xfId="0" applyNumberFormat="1" applyFont="1" applyFill="1" applyBorder="1" applyAlignment="1">
      <alignment wrapText="1"/>
    </xf>
    <xf numFmtId="0" fontId="11" fillId="4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wrapText="1"/>
    </xf>
    <xf numFmtId="164" fontId="7" fillId="4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9" fillId="0" borderId="0" xfId="0" applyFont="1"/>
    <xf numFmtId="4" fontId="6" fillId="2" borderId="4" xfId="0" applyNumberFormat="1" applyFont="1" applyFill="1" applyBorder="1"/>
    <xf numFmtId="164" fontId="6" fillId="0" borderId="4" xfId="0" applyNumberFormat="1" applyFont="1" applyFill="1" applyBorder="1"/>
    <xf numFmtId="0" fontId="13" fillId="4" borderId="5" xfId="0" applyFont="1" applyFill="1" applyBorder="1"/>
    <xf numFmtId="0" fontId="14" fillId="0" borderId="0" xfId="0" applyFont="1"/>
    <xf numFmtId="0" fontId="8" fillId="0" borderId="0" xfId="0" applyFont="1"/>
    <xf numFmtId="0" fontId="1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12" fillId="2" borderId="4" xfId="0" applyNumberFormat="1" applyFont="1" applyFill="1" applyBorder="1"/>
    <xf numFmtId="0" fontId="12" fillId="0" borderId="1" xfId="0" applyFont="1" applyBorder="1"/>
    <xf numFmtId="0" fontId="16" fillId="0" borderId="0" xfId="0" applyFont="1"/>
    <xf numFmtId="164" fontId="9" fillId="0" borderId="0" xfId="0" applyNumberFormat="1" applyFont="1"/>
    <xf numFmtId="164" fontId="12" fillId="0" borderId="0" xfId="0" applyNumberFormat="1" applyFont="1"/>
    <xf numFmtId="0" fontId="8" fillId="2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/>
    <xf numFmtId="164" fontId="13" fillId="4" borderId="1" xfId="0" applyNumberFormat="1" applyFont="1" applyFill="1" applyBorder="1"/>
    <xf numFmtId="0" fontId="13" fillId="2" borderId="1" xfId="0" applyFont="1" applyFill="1" applyBorder="1"/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4" fontId="8" fillId="2" borderId="4" xfId="0" applyNumberFormat="1" applyFont="1" applyFill="1" applyBorder="1"/>
    <xf numFmtId="0" fontId="8" fillId="0" borderId="1" xfId="0" applyFont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/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7" fillId="0" borderId="9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/>
    <xf numFmtId="164" fontId="8" fillId="0" borderId="1" xfId="0" applyNumberFormat="1" applyFont="1" applyFill="1" applyBorder="1"/>
    <xf numFmtId="0" fontId="13" fillId="3" borderId="1" xfId="0" applyFont="1" applyFill="1" applyBorder="1"/>
    <xf numFmtId="164" fontId="8" fillId="0" borderId="0" xfId="0" applyNumberFormat="1" applyFont="1" applyAlignment="1"/>
    <xf numFmtId="0" fontId="17" fillId="0" borderId="9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4" fontId="12" fillId="0" borderId="1" xfId="0" applyNumberFormat="1" applyFont="1" applyBorder="1" applyAlignment="1">
      <alignment horizontal="center"/>
    </xf>
    <xf numFmtId="4" fontId="13" fillId="5" borderId="4" xfId="0" applyNumberFormat="1" applyFont="1" applyFill="1" applyBorder="1" applyAlignment="1">
      <alignment horizontal="center"/>
    </xf>
    <xf numFmtId="164" fontId="13" fillId="5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4" borderId="1" xfId="0" applyNumberFormat="1" applyFont="1" applyFill="1" applyBorder="1"/>
    <xf numFmtId="4" fontId="13" fillId="5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4" fontId="13" fillId="4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19" fillId="0" borderId="1" xfId="0" applyFont="1" applyFill="1" applyBorder="1" applyAlignment="1">
      <alignment horizontal="left" vertical="center" wrapText="1"/>
    </xf>
    <xf numFmtId="164" fontId="19" fillId="2" borderId="4" xfId="0" applyNumberFormat="1" applyFont="1" applyFill="1" applyBorder="1"/>
    <xf numFmtId="164" fontId="20" fillId="2" borderId="4" xfId="0" applyNumberFormat="1" applyFont="1" applyFill="1" applyBorder="1"/>
    <xf numFmtId="0" fontId="20" fillId="0" borderId="1" xfId="0" applyFont="1" applyBorder="1"/>
    <xf numFmtId="4" fontId="19" fillId="0" borderId="1" xfId="0" applyNumberFormat="1" applyFont="1" applyBorder="1" applyAlignment="1">
      <alignment horizontal="center"/>
    </xf>
    <xf numFmtId="164" fontId="19" fillId="6" borderId="4" xfId="0" applyNumberFormat="1" applyFont="1" applyFill="1" applyBorder="1"/>
    <xf numFmtId="4" fontId="19" fillId="2" borderId="4" xfId="0" applyNumberFormat="1" applyFont="1" applyFill="1" applyBorder="1"/>
    <xf numFmtId="164" fontId="19" fillId="0" borderId="4" xfId="0" applyNumberFormat="1" applyFont="1" applyFill="1" applyBorder="1"/>
    <xf numFmtId="0" fontId="19" fillId="0" borderId="1" xfId="0" applyFont="1" applyFill="1" applyBorder="1"/>
    <xf numFmtId="4" fontId="19" fillId="0" borderId="1" xfId="0" applyNumberFormat="1" applyFont="1" applyFill="1" applyBorder="1" applyAlignment="1">
      <alignment horizontal="center"/>
    </xf>
    <xf numFmtId="4" fontId="19" fillId="6" borderId="4" xfId="0" applyNumberFormat="1" applyFont="1" applyFill="1" applyBorder="1"/>
    <xf numFmtId="4" fontId="19" fillId="2" borderId="1" xfId="0" applyNumberFormat="1" applyFont="1" applyFill="1" applyBorder="1"/>
    <xf numFmtId="4" fontId="19" fillId="6" borderId="1" xfId="0" applyNumberFormat="1" applyFont="1" applyFill="1" applyBorder="1"/>
    <xf numFmtId="164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164" fontId="20" fillId="5" borderId="1" xfId="0" applyNumberFormat="1" applyFont="1" applyFill="1" applyBorder="1"/>
    <xf numFmtId="4" fontId="20" fillId="5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wrapText="1"/>
    </xf>
    <xf numFmtId="164" fontId="19" fillId="6" borderId="1" xfId="0" applyNumberFormat="1" applyFont="1" applyFill="1" applyBorder="1"/>
    <xf numFmtId="164" fontId="20" fillId="2" borderId="1" xfId="0" applyNumberFormat="1" applyFont="1" applyFill="1" applyBorder="1"/>
    <xf numFmtId="4" fontId="19" fillId="0" borderId="1" xfId="0" applyNumberFormat="1" applyFont="1" applyBorder="1" applyAlignment="1">
      <alignment horizontal="center" wrapText="1"/>
    </xf>
    <xf numFmtId="0" fontId="19" fillId="2" borderId="1" xfId="0" applyFont="1" applyFill="1" applyBorder="1" applyAlignment="1">
      <alignment vertical="center" wrapText="1"/>
    </xf>
    <xf numFmtId="164" fontId="19" fillId="2" borderId="1" xfId="0" applyNumberFormat="1" applyFont="1" applyFill="1" applyBorder="1"/>
    <xf numFmtId="4" fontId="19" fillId="2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vertical="center" wrapText="1"/>
    </xf>
    <xf numFmtId="0" fontId="19" fillId="2" borderId="1" xfId="0" applyFont="1" applyFill="1" applyBorder="1"/>
    <xf numFmtId="49" fontId="19" fillId="2" borderId="1" xfId="0" applyNumberFormat="1" applyFont="1" applyFill="1" applyBorder="1" applyAlignment="1">
      <alignment vertical="center" wrapText="1"/>
    </xf>
    <xf numFmtId="164" fontId="20" fillId="4" borderId="1" xfId="0" applyNumberFormat="1" applyFont="1" applyFill="1" applyBorder="1" applyAlignment="1">
      <alignment horizontal="center" vertical="center"/>
    </xf>
    <xf numFmtId="4" fontId="20" fillId="4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/>
    <xf numFmtId="164" fontId="20" fillId="3" borderId="1" xfId="0" applyNumberFormat="1" applyFont="1" applyFill="1" applyBorder="1" applyAlignment="1">
      <alignment horizontal="center"/>
    </xf>
    <xf numFmtId="4" fontId="20" fillId="3" borderId="1" xfId="0" applyNumberFormat="1" applyFont="1" applyFill="1" applyBorder="1" applyAlignment="1">
      <alignment horizontal="center"/>
    </xf>
    <xf numFmtId="4" fontId="20" fillId="5" borderId="4" xfId="0" applyNumberFormat="1" applyFont="1" applyFill="1" applyBorder="1"/>
    <xf numFmtId="4" fontId="20" fillId="5" borderId="4" xfId="0" applyNumberFormat="1" applyFont="1" applyFill="1" applyBorder="1" applyAlignment="1">
      <alignment horizontal="center"/>
    </xf>
    <xf numFmtId="164" fontId="20" fillId="5" borderId="1" xfId="0" applyNumberFormat="1" applyFont="1" applyFill="1" applyBorder="1" applyAlignment="1">
      <alignment horizontal="center"/>
    </xf>
    <xf numFmtId="4" fontId="19" fillId="6" borderId="1" xfId="0" applyNumberFormat="1" applyFont="1" applyFill="1" applyBorder="1" applyAlignment="1">
      <alignment horizontal="center"/>
    </xf>
    <xf numFmtId="4" fontId="9" fillId="0" borderId="0" xfId="0" applyNumberFormat="1" applyFont="1"/>
    <xf numFmtId="0" fontId="25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0" fillId="0" borderId="0" xfId="0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4" fontId="8" fillId="2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1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9" fillId="0" borderId="0" xfId="0" applyFont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2" borderId="0" xfId="0" applyFont="1" applyFill="1"/>
    <xf numFmtId="49" fontId="9" fillId="2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4" fontId="12" fillId="3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9" fillId="0" borderId="0" xfId="0" applyFont="1" applyAlignment="1"/>
    <xf numFmtId="0" fontId="0" fillId="0" borderId="0" xfId="0" applyAlignment="1"/>
    <xf numFmtId="0" fontId="12" fillId="0" borderId="1" xfId="0" applyFont="1" applyBorder="1" applyAlignment="1"/>
    <xf numFmtId="0" fontId="1" fillId="2" borderId="0" xfId="0" applyFont="1" applyFill="1" applyBorder="1"/>
    <xf numFmtId="0" fontId="27" fillId="0" borderId="0" xfId="0" applyFont="1" applyAlignment="1">
      <alignment horizontal="right"/>
    </xf>
    <xf numFmtId="0" fontId="27" fillId="0" borderId="0" xfId="0" applyFont="1" applyAlignment="1"/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30" fillId="4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0" fillId="0" borderId="2" xfId="0" applyFont="1" applyBorder="1" applyAlignment="1">
      <alignment horizontal="center"/>
    </xf>
    <xf numFmtId="0" fontId="20" fillId="5" borderId="6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wrapText="1"/>
    </xf>
    <xf numFmtId="0" fontId="22" fillId="5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7" fillId="4" borderId="6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left" vertical="center"/>
    </xf>
    <xf numFmtId="0" fontId="22" fillId="5" borderId="5" xfId="0" applyFont="1" applyFill="1" applyBorder="1" applyAlignment="1">
      <alignment horizontal="left"/>
    </xf>
    <xf numFmtId="0" fontId="8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wrapText="1"/>
    </xf>
    <xf numFmtId="0" fontId="24" fillId="0" borderId="7" xfId="0" applyFont="1" applyBorder="1" applyAlignment="1">
      <alignment horizontal="left" wrapText="1"/>
    </xf>
    <xf numFmtId="0" fontId="24" fillId="0" borderId="5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13" fillId="5" borderId="6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left" wrapText="1"/>
    </xf>
    <xf numFmtId="0" fontId="17" fillId="5" borderId="5" xfId="0" applyFont="1" applyFill="1" applyBorder="1" applyAlignment="1">
      <alignment horizontal="left" wrapText="1"/>
    </xf>
    <xf numFmtId="0" fontId="17" fillId="5" borderId="7" xfId="0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left"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7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topLeftCell="A19" zoomScale="90" zoomScaleNormal="90" zoomScaleSheetLayoutView="120" workbookViewId="0">
      <selection activeCell="B30" sqref="B30"/>
    </sheetView>
  </sheetViews>
  <sheetFormatPr defaultColWidth="9.109375" defaultRowHeight="15.6" x14ac:dyDescent="0.3"/>
  <cols>
    <col min="1" max="1" width="80.6640625" style="25" customWidth="1"/>
    <col min="2" max="2" width="27.109375" style="25" customWidth="1"/>
    <col min="3" max="3" width="17" style="25" customWidth="1"/>
    <col min="4" max="6" width="9.109375" style="25"/>
    <col min="7" max="7" width="28.44140625" style="25" customWidth="1"/>
    <col min="8" max="16384" width="9.109375" style="25"/>
  </cols>
  <sheetData>
    <row r="1" spans="1:3" ht="17.25" customHeight="1" x14ac:dyDescent="0.3">
      <c r="A1" s="168" t="s">
        <v>195</v>
      </c>
      <c r="B1" s="169"/>
    </row>
    <row r="2" spans="1:3" ht="13.5" customHeight="1" x14ac:dyDescent="0.3">
      <c r="A2" s="168" t="s">
        <v>196</v>
      </c>
      <c r="B2" s="169"/>
    </row>
    <row r="3" spans="1:3" s="144" customFormat="1" ht="9.75" customHeight="1" x14ac:dyDescent="0.3">
      <c r="A3" s="170"/>
      <c r="B3" s="171"/>
    </row>
    <row r="4" spans="1:3" s="146" customFormat="1" ht="29.25" customHeight="1" x14ac:dyDescent="0.3">
      <c r="A4" s="24" t="s">
        <v>200</v>
      </c>
      <c r="B4" s="145" t="s">
        <v>187</v>
      </c>
    </row>
    <row r="5" spans="1:3" s="146" customFormat="1" ht="31.5" customHeight="1" x14ac:dyDescent="0.3">
      <c r="A5" s="173" t="s">
        <v>211</v>
      </c>
      <c r="B5" s="173"/>
    </row>
    <row r="6" spans="1:3" s="146" customFormat="1" ht="33" customHeight="1" x14ac:dyDescent="0.3">
      <c r="A6" s="162" t="s">
        <v>199</v>
      </c>
      <c r="B6" s="155">
        <f>SUM(B7)</f>
        <v>-4177</v>
      </c>
    </row>
    <row r="7" spans="1:3" s="146" customFormat="1" ht="33.75" customHeight="1" x14ac:dyDescent="0.3">
      <c r="A7" s="148" t="s">
        <v>201</v>
      </c>
      <c r="B7" s="66">
        <v>-4177</v>
      </c>
    </row>
    <row r="8" spans="1:3" s="146" customFormat="1" ht="35.25" customHeight="1" x14ac:dyDescent="0.3">
      <c r="A8" s="154" t="s">
        <v>205</v>
      </c>
      <c r="B8" s="156">
        <f>B9</f>
        <v>-1000</v>
      </c>
    </row>
    <row r="9" spans="1:3" s="146" customFormat="1" ht="31.5" customHeight="1" x14ac:dyDescent="0.3">
      <c r="A9" s="148" t="s">
        <v>214</v>
      </c>
      <c r="B9" s="66">
        <v>-1000</v>
      </c>
    </row>
    <row r="10" spans="1:3" s="146" customFormat="1" ht="33.75" customHeight="1" x14ac:dyDescent="0.3">
      <c r="A10" s="154" t="s">
        <v>206</v>
      </c>
      <c r="B10" s="156">
        <f>B11</f>
        <v>-10762.2</v>
      </c>
    </row>
    <row r="11" spans="1:3" s="146" customFormat="1" ht="50.25" customHeight="1" x14ac:dyDescent="0.3">
      <c r="A11" s="148" t="s">
        <v>215</v>
      </c>
      <c r="B11" s="73">
        <v>-10762.2</v>
      </c>
      <c r="C11" s="167"/>
    </row>
    <row r="12" spans="1:3" s="146" customFormat="1" ht="21" customHeight="1" x14ac:dyDescent="0.3">
      <c r="A12" s="151" t="s">
        <v>5</v>
      </c>
      <c r="B12" s="152">
        <f>B10+B8+B6</f>
        <v>-15939.2</v>
      </c>
    </row>
    <row r="13" spans="1:3" s="147" customFormat="1" ht="39" customHeight="1" x14ac:dyDescent="0.3">
      <c r="A13" s="172" t="s">
        <v>197</v>
      </c>
      <c r="B13" s="172"/>
    </row>
    <row r="14" spans="1:3" s="144" customFormat="1" ht="38.25" customHeight="1" x14ac:dyDescent="0.3">
      <c r="A14" s="154" t="s">
        <v>206</v>
      </c>
      <c r="B14" s="157">
        <f>B15</f>
        <v>5000</v>
      </c>
    </row>
    <row r="15" spans="1:3" s="144" customFormat="1" ht="52.5" customHeight="1" x14ac:dyDescent="0.3">
      <c r="A15" s="148" t="s">
        <v>217</v>
      </c>
      <c r="B15" s="158">
        <v>5000</v>
      </c>
    </row>
    <row r="16" spans="1:3" s="144" customFormat="1" ht="30.75" customHeight="1" x14ac:dyDescent="0.3">
      <c r="A16" s="154" t="s">
        <v>209</v>
      </c>
      <c r="B16" s="157">
        <f>B17</f>
        <v>1073</v>
      </c>
    </row>
    <row r="17" spans="1:9" s="149" customFormat="1" ht="36" customHeight="1" x14ac:dyDescent="0.3">
      <c r="A17" s="86" t="s">
        <v>216</v>
      </c>
      <c r="B17" s="158">
        <v>1073</v>
      </c>
    </row>
    <row r="18" spans="1:9" s="149" customFormat="1" ht="29.25" customHeight="1" x14ac:dyDescent="0.3">
      <c r="A18" s="153" t="s">
        <v>210</v>
      </c>
      <c r="B18" s="159">
        <f>B19+B20</f>
        <v>3266.2</v>
      </c>
    </row>
    <row r="19" spans="1:9" s="149" customFormat="1" ht="39.75" customHeight="1" x14ac:dyDescent="0.3">
      <c r="A19" s="150" t="s">
        <v>203</v>
      </c>
      <c r="B19" s="158">
        <v>2000</v>
      </c>
    </row>
    <row r="20" spans="1:9" s="149" customFormat="1" ht="39.75" customHeight="1" x14ac:dyDescent="0.3">
      <c r="A20" s="150" t="s">
        <v>220</v>
      </c>
      <c r="B20" s="158">
        <v>1266.2</v>
      </c>
    </row>
    <row r="21" spans="1:9" s="149" customFormat="1" ht="39.75" customHeight="1" x14ac:dyDescent="0.3">
      <c r="A21" s="153" t="s">
        <v>212</v>
      </c>
      <c r="B21" s="159">
        <f>B22</f>
        <v>900</v>
      </c>
    </row>
    <row r="22" spans="1:9" s="149" customFormat="1" ht="22.5" customHeight="1" x14ac:dyDescent="0.3">
      <c r="A22" s="86" t="s">
        <v>218</v>
      </c>
      <c r="B22" s="158">
        <v>900</v>
      </c>
    </row>
    <row r="23" spans="1:9" s="144" customFormat="1" ht="46.8" x14ac:dyDescent="0.3">
      <c r="A23" s="163" t="s">
        <v>204</v>
      </c>
      <c r="B23" s="160">
        <f>SUM(B24:B25)</f>
        <v>5000</v>
      </c>
    </row>
    <row r="24" spans="1:9" s="149" customFormat="1" ht="33.75" customHeight="1" x14ac:dyDescent="0.3">
      <c r="A24" s="86" t="s">
        <v>219</v>
      </c>
      <c r="B24" s="158">
        <v>2500</v>
      </c>
    </row>
    <row r="25" spans="1:9" s="149" customFormat="1" ht="21.75" customHeight="1" x14ac:dyDescent="0.3">
      <c r="A25" s="86" t="s">
        <v>198</v>
      </c>
      <c r="B25" s="158">
        <f>2500</f>
        <v>2500</v>
      </c>
    </row>
    <row r="26" spans="1:9" s="149" customFormat="1" ht="18.75" customHeight="1" x14ac:dyDescent="0.3">
      <c r="A26" s="153" t="s">
        <v>207</v>
      </c>
      <c r="B26" s="159">
        <f>B27+B28</f>
        <v>700</v>
      </c>
    </row>
    <row r="27" spans="1:9" s="149" customFormat="1" ht="20.25" customHeight="1" x14ac:dyDescent="0.3">
      <c r="A27" s="150" t="s">
        <v>202</v>
      </c>
      <c r="B27" s="158">
        <v>200</v>
      </c>
    </row>
    <row r="28" spans="1:9" s="149" customFormat="1" ht="19.5" customHeight="1" x14ac:dyDescent="0.3">
      <c r="A28" s="150" t="s">
        <v>208</v>
      </c>
      <c r="B28" s="158">
        <v>500</v>
      </c>
    </row>
    <row r="29" spans="1:9" s="144" customFormat="1" x14ac:dyDescent="0.3">
      <c r="A29" s="151" t="s">
        <v>5</v>
      </c>
      <c r="B29" s="161">
        <f>B14+B16+B18+B23+B26+B21</f>
        <v>15939.2</v>
      </c>
    </row>
    <row r="30" spans="1:9" s="144" customFormat="1" ht="18" customHeight="1" x14ac:dyDescent="0.4">
      <c r="A30" s="166"/>
      <c r="B30" s="63"/>
      <c r="C30" s="164"/>
      <c r="D30" s="164"/>
      <c r="E30" s="165"/>
      <c r="F30" s="165"/>
      <c r="G30" s="165"/>
      <c r="H30" s="165"/>
      <c r="I30" s="165"/>
    </row>
    <row r="31" spans="1:9" ht="18.75" customHeight="1" x14ac:dyDescent="0.3"/>
    <row r="32" spans="1:9" ht="33.75" customHeight="1" x14ac:dyDescent="0.3">
      <c r="A32" s="25" t="s">
        <v>213</v>
      </c>
    </row>
  </sheetData>
  <mergeCells count="5">
    <mergeCell ref="A1:B1"/>
    <mergeCell ref="A2:B2"/>
    <mergeCell ref="A3:B3"/>
    <mergeCell ref="A13:B13"/>
    <mergeCell ref="A5:B5"/>
  </mergeCells>
  <printOptions horizontalCentered="1"/>
  <pageMargins left="0.43307086614173229" right="3.937007874015748E-2" top="0.19685039370078741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="70" zoomScaleNormal="70" zoomScaleSheetLayoutView="90" workbookViewId="0">
      <selection activeCell="D61" sqref="D61"/>
    </sheetView>
  </sheetViews>
  <sheetFormatPr defaultRowHeight="14.4" outlineLevelCol="1" x14ac:dyDescent="0.3"/>
  <cols>
    <col min="1" max="1" width="16.33203125" customWidth="1"/>
    <col min="2" max="2" width="20" style="10" hidden="1" customWidth="1" outlineLevel="1"/>
    <col min="3" max="3" width="18" style="10" hidden="1" customWidth="1" outlineLevel="1"/>
    <col min="4" max="4" width="99.44140625" customWidth="1" collapsed="1"/>
    <col min="5" max="5" width="26.6640625" hidden="1" customWidth="1"/>
    <col min="6" max="6" width="28" hidden="1" customWidth="1"/>
    <col min="7" max="7" width="23.88671875" hidden="1" customWidth="1"/>
    <col min="8" max="8" width="19.109375" customWidth="1"/>
    <col min="9" max="9" width="11.88671875" customWidth="1"/>
    <col min="10" max="10" width="17" customWidth="1"/>
    <col min="14" max="14" width="28.44140625" customWidth="1"/>
  </cols>
  <sheetData>
    <row r="1" spans="1:8" ht="18" customHeight="1" x14ac:dyDescent="0.4">
      <c r="B1" s="35" t="s">
        <v>150</v>
      </c>
    </row>
    <row r="2" spans="1:8" s="12" customFormat="1" ht="45" customHeight="1" x14ac:dyDescent="0.4">
      <c r="A2" s="175" t="s">
        <v>20</v>
      </c>
      <c r="B2" s="175"/>
      <c r="C2" s="175"/>
      <c r="D2" s="175"/>
      <c r="E2" s="175"/>
      <c r="F2" s="175"/>
      <c r="G2" s="175"/>
      <c r="H2" s="175"/>
    </row>
    <row r="3" spans="1:8" s="1" customFormat="1" ht="54" customHeight="1" x14ac:dyDescent="0.3">
      <c r="A3" s="8" t="s">
        <v>2</v>
      </c>
      <c r="B3" s="8" t="s">
        <v>6</v>
      </c>
      <c r="C3" s="24" t="s">
        <v>0</v>
      </c>
      <c r="D3" s="24" t="s">
        <v>1</v>
      </c>
      <c r="E3" s="8" t="s">
        <v>3</v>
      </c>
      <c r="F3" s="8" t="s">
        <v>15</v>
      </c>
      <c r="G3" s="8" t="s">
        <v>4</v>
      </c>
      <c r="H3" s="62" t="s">
        <v>158</v>
      </c>
    </row>
    <row r="4" spans="1:8" s="2" customFormat="1" ht="15.75" customHeight="1" x14ac:dyDescent="0.25">
      <c r="A4" s="19">
        <v>1</v>
      </c>
      <c r="B4" s="19">
        <v>2</v>
      </c>
      <c r="C4" s="19">
        <v>3</v>
      </c>
      <c r="D4" s="19">
        <v>2</v>
      </c>
      <c r="E4" s="19">
        <v>3</v>
      </c>
      <c r="F4" s="19">
        <v>3</v>
      </c>
      <c r="G4" s="19">
        <v>3</v>
      </c>
      <c r="H4" s="19">
        <v>4</v>
      </c>
    </row>
    <row r="5" spans="1:8" s="2" customFormat="1" ht="89.25" hidden="1" customHeight="1" x14ac:dyDescent="0.4">
      <c r="A5" s="21" t="s">
        <v>16</v>
      </c>
      <c r="B5" s="31"/>
      <c r="C5" s="31"/>
      <c r="D5" s="20"/>
      <c r="E5" s="7"/>
      <c r="F5" s="7"/>
      <c r="G5" s="32"/>
      <c r="H5" s="32"/>
    </row>
    <row r="6" spans="1:8" s="2" customFormat="1" ht="3" hidden="1" customHeight="1" x14ac:dyDescent="0.35">
      <c r="A6" s="22" t="s">
        <v>17</v>
      </c>
      <c r="B6" s="19"/>
      <c r="C6" s="19"/>
      <c r="D6" s="19"/>
      <c r="E6" s="23">
        <f>SUM(E5)</f>
        <v>0</v>
      </c>
      <c r="F6" s="23">
        <f t="shared" ref="F6:G6" si="0">SUM(F5)</f>
        <v>0</v>
      </c>
      <c r="G6" s="23">
        <f t="shared" si="0"/>
        <v>0</v>
      </c>
      <c r="H6" s="32"/>
    </row>
    <row r="7" spans="1:8" s="17" customFormat="1" ht="44.25" hidden="1" customHeight="1" x14ac:dyDescent="0.4">
      <c r="A7" s="39" t="s">
        <v>7</v>
      </c>
      <c r="B7" s="40" t="s">
        <v>133</v>
      </c>
      <c r="C7" s="40" t="s">
        <v>134</v>
      </c>
      <c r="D7" s="20" t="s">
        <v>149</v>
      </c>
      <c r="E7" s="41">
        <v>698.8</v>
      </c>
      <c r="F7" s="15"/>
      <c r="G7" s="16"/>
      <c r="H7" s="66"/>
    </row>
    <row r="8" spans="1:8" s="4" customFormat="1" ht="57.75" hidden="1" customHeight="1" x14ac:dyDescent="0.3">
      <c r="A8" s="188" t="s">
        <v>18</v>
      </c>
      <c r="B8" s="189"/>
      <c r="C8" s="189"/>
      <c r="D8" s="190"/>
      <c r="E8" s="42">
        <f>SUM(E7:E7)</f>
        <v>698.8</v>
      </c>
      <c r="F8" s="42">
        <f t="shared" ref="F8:H8" si="1">SUM(F7:F7)</f>
        <v>0</v>
      </c>
      <c r="G8" s="42">
        <f t="shared" si="1"/>
        <v>0</v>
      </c>
      <c r="H8" s="67">
        <f t="shared" si="1"/>
        <v>0</v>
      </c>
    </row>
    <row r="9" spans="1:8" s="4" customFormat="1" ht="2.25" hidden="1" customHeight="1" x14ac:dyDescent="0.35">
      <c r="A9" s="13" t="s">
        <v>14</v>
      </c>
      <c r="B9" s="43"/>
      <c r="C9" s="43"/>
      <c r="D9" s="20"/>
      <c r="E9" s="41"/>
      <c r="F9" s="41"/>
      <c r="G9" s="41"/>
      <c r="H9" s="51"/>
    </row>
    <row r="10" spans="1:8" s="4" customFormat="1" ht="45" hidden="1" customHeight="1" x14ac:dyDescent="0.3">
      <c r="A10" s="44" t="s">
        <v>19</v>
      </c>
      <c r="B10" s="45"/>
      <c r="C10" s="45"/>
      <c r="D10" s="28"/>
      <c r="E10" s="42">
        <f>SUM(E9)</f>
        <v>0</v>
      </c>
      <c r="F10" s="42">
        <f t="shared" ref="F10:H10" si="2">SUM(F9)</f>
        <v>0</v>
      </c>
      <c r="G10" s="42">
        <f t="shared" si="2"/>
        <v>0</v>
      </c>
      <c r="H10" s="67">
        <f t="shared" si="2"/>
        <v>0</v>
      </c>
    </row>
    <row r="11" spans="1:8" s="4" customFormat="1" ht="26.25" customHeight="1" x14ac:dyDescent="0.45">
      <c r="A11" s="176" t="s">
        <v>21</v>
      </c>
      <c r="B11" s="191"/>
      <c r="C11" s="191"/>
      <c r="D11" s="192"/>
      <c r="E11" s="103">
        <f>SUM(E12:E32)</f>
        <v>245136.10000000003</v>
      </c>
      <c r="F11" s="103">
        <f t="shared" ref="F11:H11" si="3">SUM(F12:F32)</f>
        <v>0</v>
      </c>
      <c r="G11" s="103">
        <f t="shared" si="3"/>
        <v>0</v>
      </c>
      <c r="H11" s="123">
        <f t="shared" si="3"/>
        <v>65485.4</v>
      </c>
    </row>
    <row r="12" spans="1:8" s="4" customFormat="1" ht="55.5" hidden="1" customHeight="1" x14ac:dyDescent="0.35">
      <c r="A12" s="46" t="s">
        <v>46</v>
      </c>
      <c r="B12" s="47" t="s">
        <v>47</v>
      </c>
      <c r="C12" s="47" t="s">
        <v>48</v>
      </c>
      <c r="D12" s="20" t="s">
        <v>78</v>
      </c>
      <c r="E12" s="48"/>
      <c r="F12" s="33"/>
      <c r="G12" s="34"/>
      <c r="H12" s="63"/>
    </row>
    <row r="13" spans="1:8" s="4" customFormat="1" ht="35.25" customHeight="1" x14ac:dyDescent="0.4">
      <c r="A13" s="77"/>
      <c r="B13" s="78"/>
      <c r="C13" s="78"/>
      <c r="D13" s="88" t="s">
        <v>165</v>
      </c>
      <c r="E13" s="89">
        <v>3600</v>
      </c>
      <c r="F13" s="90"/>
      <c r="G13" s="91"/>
      <c r="H13" s="92">
        <v>3600</v>
      </c>
    </row>
    <row r="14" spans="1:8" s="4" customFormat="1" ht="35.25" customHeight="1" x14ac:dyDescent="0.4">
      <c r="A14" s="77"/>
      <c r="B14" s="78"/>
      <c r="C14" s="78"/>
      <c r="D14" s="88" t="s">
        <v>166</v>
      </c>
      <c r="E14" s="89">
        <v>115</v>
      </c>
      <c r="F14" s="90"/>
      <c r="G14" s="91"/>
      <c r="H14" s="92">
        <v>115</v>
      </c>
    </row>
    <row r="15" spans="1:8" s="4" customFormat="1" ht="35.25" customHeight="1" x14ac:dyDescent="0.4">
      <c r="A15" s="77"/>
      <c r="B15" s="78"/>
      <c r="C15" s="78"/>
      <c r="D15" s="88" t="s">
        <v>167</v>
      </c>
      <c r="E15" s="89">
        <v>2794.9</v>
      </c>
      <c r="F15" s="90"/>
      <c r="G15" s="91"/>
      <c r="H15" s="92">
        <v>2794.9</v>
      </c>
    </row>
    <row r="16" spans="1:8" s="4" customFormat="1" ht="35.25" customHeight="1" x14ac:dyDescent="0.4">
      <c r="A16" s="77"/>
      <c r="B16" s="78"/>
      <c r="C16" s="78"/>
      <c r="D16" s="88" t="s">
        <v>168</v>
      </c>
      <c r="E16" s="89">
        <v>2079</v>
      </c>
      <c r="F16" s="90"/>
      <c r="G16" s="91"/>
      <c r="H16" s="92">
        <v>2079</v>
      </c>
    </row>
    <row r="17" spans="1:8" s="4" customFormat="1" ht="30.75" customHeight="1" x14ac:dyDescent="0.4">
      <c r="A17" s="77" t="s">
        <v>11</v>
      </c>
      <c r="B17" s="78" t="s">
        <v>89</v>
      </c>
      <c r="C17" s="78" t="s">
        <v>90</v>
      </c>
      <c r="D17" s="88" t="s">
        <v>91</v>
      </c>
      <c r="E17" s="93">
        <v>347.5</v>
      </c>
      <c r="F17" s="90"/>
      <c r="G17" s="91"/>
      <c r="H17" s="92">
        <v>347.5</v>
      </c>
    </row>
    <row r="18" spans="1:8" s="4" customFormat="1" ht="55.5" hidden="1" customHeight="1" x14ac:dyDescent="0.4">
      <c r="A18" s="77" t="s">
        <v>11</v>
      </c>
      <c r="B18" s="78" t="s">
        <v>75</v>
      </c>
      <c r="C18" s="78" t="s">
        <v>76</v>
      </c>
      <c r="D18" s="88" t="s">
        <v>77</v>
      </c>
      <c r="E18" s="89">
        <v>26221.8</v>
      </c>
      <c r="F18" s="90"/>
      <c r="G18" s="91"/>
      <c r="H18" s="92">
        <v>0</v>
      </c>
    </row>
    <row r="19" spans="1:8" s="4" customFormat="1" ht="38.25" hidden="1" customHeight="1" x14ac:dyDescent="0.4">
      <c r="A19" s="79" t="s">
        <v>11</v>
      </c>
      <c r="B19" s="80" t="s">
        <v>41</v>
      </c>
      <c r="C19" s="80" t="s">
        <v>42</v>
      </c>
      <c r="D19" s="88" t="s">
        <v>49</v>
      </c>
      <c r="E19" s="94">
        <v>8263.2000000000007</v>
      </c>
      <c r="F19" s="95"/>
      <c r="G19" s="96"/>
      <c r="H19" s="92">
        <v>0</v>
      </c>
    </row>
    <row r="20" spans="1:8" s="17" customFormat="1" ht="36.75" hidden="1" customHeight="1" x14ac:dyDescent="0.4">
      <c r="A20" s="79" t="s">
        <v>11</v>
      </c>
      <c r="B20" s="80" t="s">
        <v>43</v>
      </c>
      <c r="C20" s="80" t="s">
        <v>44</v>
      </c>
      <c r="D20" s="88" t="s">
        <v>45</v>
      </c>
      <c r="E20" s="94">
        <v>13000</v>
      </c>
      <c r="F20" s="95"/>
      <c r="G20" s="96"/>
      <c r="H20" s="97">
        <v>0</v>
      </c>
    </row>
    <row r="21" spans="1:8" s="17" customFormat="1" ht="56.25" customHeight="1" x14ac:dyDescent="0.4">
      <c r="A21" s="79" t="s">
        <v>11</v>
      </c>
      <c r="B21" s="80" t="s">
        <v>56</v>
      </c>
      <c r="C21" s="80" t="s">
        <v>53</v>
      </c>
      <c r="D21" s="88" t="s">
        <v>54</v>
      </c>
      <c r="E21" s="98">
        <v>3227</v>
      </c>
      <c r="F21" s="95"/>
      <c r="G21" s="96"/>
      <c r="H21" s="97">
        <v>3227</v>
      </c>
    </row>
    <row r="22" spans="1:8" s="17" customFormat="1" ht="75" hidden="1" customHeight="1" x14ac:dyDescent="0.4">
      <c r="A22" s="79" t="s">
        <v>11</v>
      </c>
      <c r="B22" s="80" t="s">
        <v>55</v>
      </c>
      <c r="C22" s="80" t="s">
        <v>57</v>
      </c>
      <c r="D22" s="88" t="s">
        <v>58</v>
      </c>
      <c r="E22" s="94">
        <f>2500+100</f>
        <v>2600</v>
      </c>
      <c r="F22" s="95"/>
      <c r="G22" s="96"/>
      <c r="H22" s="97">
        <v>0</v>
      </c>
    </row>
    <row r="23" spans="1:8" s="17" customFormat="1" ht="40.5" hidden="1" customHeight="1" x14ac:dyDescent="0.4">
      <c r="A23" s="79" t="s">
        <v>11</v>
      </c>
      <c r="B23" s="80" t="s">
        <v>59</v>
      </c>
      <c r="C23" s="80" t="s">
        <v>60</v>
      </c>
      <c r="D23" s="88" t="s">
        <v>61</v>
      </c>
      <c r="E23" s="94">
        <v>2544</v>
      </c>
      <c r="F23" s="95"/>
      <c r="G23" s="96"/>
      <c r="H23" s="97">
        <v>0</v>
      </c>
    </row>
    <row r="24" spans="1:8" s="17" customFormat="1" ht="40.5" customHeight="1" x14ac:dyDescent="0.4">
      <c r="A24" s="79" t="s">
        <v>11</v>
      </c>
      <c r="B24" s="80" t="s">
        <v>66</v>
      </c>
      <c r="C24" s="80" t="s">
        <v>67</v>
      </c>
      <c r="D24" s="88" t="s">
        <v>68</v>
      </c>
      <c r="E24" s="98">
        <v>200</v>
      </c>
      <c r="F24" s="95"/>
      <c r="G24" s="96"/>
      <c r="H24" s="97">
        <v>200</v>
      </c>
    </row>
    <row r="25" spans="1:8" s="17" customFormat="1" ht="82.5" hidden="1" customHeight="1" x14ac:dyDescent="0.4">
      <c r="A25" s="79" t="s">
        <v>69</v>
      </c>
      <c r="B25" s="81" t="s">
        <v>70</v>
      </c>
      <c r="C25" s="80" t="s">
        <v>71</v>
      </c>
      <c r="D25" s="88" t="s">
        <v>95</v>
      </c>
      <c r="E25" s="94">
        <v>2423.6</v>
      </c>
      <c r="F25" s="95"/>
      <c r="G25" s="96"/>
      <c r="H25" s="97">
        <v>0</v>
      </c>
    </row>
    <row r="26" spans="1:8" s="17" customFormat="1" ht="68.400000000000006" x14ac:dyDescent="0.4">
      <c r="A26" s="79" t="s">
        <v>11</v>
      </c>
      <c r="B26" s="80" t="s">
        <v>80</v>
      </c>
      <c r="C26" s="80" t="s">
        <v>81</v>
      </c>
      <c r="D26" s="88" t="s">
        <v>82</v>
      </c>
      <c r="E26" s="98">
        <v>5122</v>
      </c>
      <c r="F26" s="95"/>
      <c r="G26" s="96"/>
      <c r="H26" s="97">
        <v>5122</v>
      </c>
    </row>
    <row r="27" spans="1:8" s="17" customFormat="1" ht="210.75" hidden="1" customHeight="1" x14ac:dyDescent="0.4">
      <c r="A27" s="79" t="s">
        <v>69</v>
      </c>
      <c r="B27" s="80" t="s">
        <v>92</v>
      </c>
      <c r="C27" s="80" t="s">
        <v>93</v>
      </c>
      <c r="D27" s="88" t="s">
        <v>164</v>
      </c>
      <c r="E27" s="99">
        <v>59024.1</v>
      </c>
      <c r="F27" s="95"/>
      <c r="G27" s="96"/>
      <c r="H27" s="97">
        <v>0</v>
      </c>
    </row>
    <row r="28" spans="1:8" s="17" customFormat="1" ht="53.25" hidden="1" customHeight="1" x14ac:dyDescent="0.4">
      <c r="A28" s="82" t="s">
        <v>11</v>
      </c>
      <c r="B28" s="80" t="s">
        <v>100</v>
      </c>
      <c r="C28" s="80" t="s">
        <v>101</v>
      </c>
      <c r="D28" s="88" t="s">
        <v>102</v>
      </c>
      <c r="E28" s="99">
        <v>10000</v>
      </c>
      <c r="F28" s="95"/>
      <c r="G28" s="96"/>
      <c r="H28" s="97">
        <v>0</v>
      </c>
    </row>
    <row r="29" spans="1:8" s="17" customFormat="1" ht="48" customHeight="1" x14ac:dyDescent="0.4">
      <c r="A29" s="79" t="s">
        <v>11</v>
      </c>
      <c r="B29" s="80" t="s">
        <v>107</v>
      </c>
      <c r="C29" s="80" t="s">
        <v>108</v>
      </c>
      <c r="D29" s="88" t="s">
        <v>103</v>
      </c>
      <c r="E29" s="100">
        <v>82800</v>
      </c>
      <c r="F29" s="95"/>
      <c r="G29" s="96"/>
      <c r="H29" s="97">
        <v>41000</v>
      </c>
    </row>
    <row r="30" spans="1:8" s="17" customFormat="1" ht="39" customHeight="1" x14ac:dyDescent="0.4">
      <c r="A30" s="79" t="s">
        <v>11</v>
      </c>
      <c r="B30" s="80" t="s">
        <v>109</v>
      </c>
      <c r="C30" s="80" t="s">
        <v>110</v>
      </c>
      <c r="D30" s="88" t="s">
        <v>111</v>
      </c>
      <c r="E30" s="100">
        <v>15298.1</v>
      </c>
      <c r="F30" s="95"/>
      <c r="G30" s="96"/>
      <c r="H30" s="97">
        <v>7000</v>
      </c>
    </row>
    <row r="31" spans="1:8" s="17" customFormat="1" ht="79.5" hidden="1" customHeight="1" x14ac:dyDescent="0.4">
      <c r="A31" s="49" t="s">
        <v>69</v>
      </c>
      <c r="B31" s="38" t="s">
        <v>115</v>
      </c>
      <c r="C31" s="38" t="s">
        <v>116</v>
      </c>
      <c r="D31" s="13" t="s">
        <v>117</v>
      </c>
      <c r="E31" s="51">
        <v>3967.2</v>
      </c>
      <c r="F31" s="27"/>
      <c r="G31" s="16"/>
      <c r="H31" s="70">
        <v>0</v>
      </c>
    </row>
    <row r="32" spans="1:8" s="17" customFormat="1" ht="78" hidden="1" customHeight="1" x14ac:dyDescent="0.4">
      <c r="A32" s="49" t="s">
        <v>69</v>
      </c>
      <c r="B32" s="38" t="s">
        <v>151</v>
      </c>
      <c r="C32" s="38" t="s">
        <v>152</v>
      </c>
      <c r="D32" s="13" t="s">
        <v>153</v>
      </c>
      <c r="E32" s="51">
        <v>1508.7</v>
      </c>
      <c r="F32" s="27"/>
      <c r="G32" s="16"/>
      <c r="H32" s="70">
        <v>0</v>
      </c>
    </row>
    <row r="33" spans="1:9" s="3" customFormat="1" ht="27.75" customHeight="1" x14ac:dyDescent="0.45">
      <c r="A33" s="176" t="s">
        <v>12</v>
      </c>
      <c r="B33" s="177"/>
      <c r="C33" s="177"/>
      <c r="D33" s="178"/>
      <c r="E33" s="103">
        <f>SUM(E34+E42)</f>
        <v>134871.37</v>
      </c>
      <c r="F33" s="103">
        <f t="shared" ref="F33:G33" si="4">SUM(F34+F42)</f>
        <v>0</v>
      </c>
      <c r="G33" s="103">
        <f t="shared" si="4"/>
        <v>0</v>
      </c>
      <c r="H33" s="104">
        <f>SUM(H34+H42)</f>
        <v>34919.9</v>
      </c>
    </row>
    <row r="34" spans="1:9" s="3" customFormat="1" ht="27.75" customHeight="1" x14ac:dyDescent="0.45">
      <c r="A34" s="193" t="s">
        <v>9</v>
      </c>
      <c r="B34" s="195" t="s">
        <v>132</v>
      </c>
      <c r="C34" s="196"/>
      <c r="D34" s="197"/>
      <c r="E34" s="107">
        <f>SUM(E35+E36+E37+E38+E39)</f>
        <v>123356.37</v>
      </c>
      <c r="F34" s="107">
        <f t="shared" ref="F34:H34" si="5">SUM(F35+F36+F37+F38+F39)</f>
        <v>0</v>
      </c>
      <c r="G34" s="107">
        <f t="shared" si="5"/>
        <v>0</v>
      </c>
      <c r="H34" s="111">
        <f t="shared" si="5"/>
        <v>28319.1</v>
      </c>
    </row>
    <row r="35" spans="1:9" s="3" customFormat="1" ht="55.5" customHeight="1" x14ac:dyDescent="0.4">
      <c r="A35" s="194"/>
      <c r="B35" s="83" t="s">
        <v>124</v>
      </c>
      <c r="C35" s="84" t="s">
        <v>126</v>
      </c>
      <c r="D35" s="105" t="s">
        <v>148</v>
      </c>
      <c r="E35" s="106">
        <v>3028.12</v>
      </c>
      <c r="F35" s="107"/>
      <c r="G35" s="107"/>
      <c r="H35" s="108">
        <v>3028.1</v>
      </c>
    </row>
    <row r="36" spans="1:9" s="3" customFormat="1" ht="77.25" customHeight="1" x14ac:dyDescent="0.4">
      <c r="A36" s="194"/>
      <c r="B36" s="83" t="s">
        <v>125</v>
      </c>
      <c r="C36" s="84" t="s">
        <v>127</v>
      </c>
      <c r="D36" s="109" t="s">
        <v>128</v>
      </c>
      <c r="E36" s="106">
        <f>84800+2000+6000+10000</f>
        <v>102800</v>
      </c>
      <c r="F36" s="107"/>
      <c r="G36" s="107"/>
      <c r="H36" s="108">
        <v>18800</v>
      </c>
    </row>
    <row r="37" spans="1:9" s="3" customFormat="1" ht="57" hidden="1" customHeight="1" x14ac:dyDescent="0.4">
      <c r="A37" s="194"/>
      <c r="B37" s="83" t="s">
        <v>120</v>
      </c>
      <c r="C37" s="84" t="s">
        <v>121</v>
      </c>
      <c r="D37" s="105" t="s">
        <v>130</v>
      </c>
      <c r="E37" s="110">
        <v>7544.93</v>
      </c>
      <c r="F37" s="107"/>
      <c r="G37" s="107"/>
      <c r="H37" s="108">
        <v>0</v>
      </c>
    </row>
    <row r="38" spans="1:9" s="3" customFormat="1" ht="72.75" customHeight="1" x14ac:dyDescent="0.4">
      <c r="A38" s="194"/>
      <c r="B38" s="83" t="s">
        <v>122</v>
      </c>
      <c r="C38" s="84" t="s">
        <v>123</v>
      </c>
      <c r="D38" s="109" t="s">
        <v>129</v>
      </c>
      <c r="E38" s="106">
        <f>8242.32+1591</f>
        <v>9833.32</v>
      </c>
      <c r="F38" s="107"/>
      <c r="G38" s="107"/>
      <c r="H38" s="108">
        <v>6341</v>
      </c>
    </row>
    <row r="39" spans="1:9" s="3" customFormat="1" ht="42" customHeight="1" x14ac:dyDescent="0.4">
      <c r="A39" s="194"/>
      <c r="B39" s="83" t="s">
        <v>120</v>
      </c>
      <c r="C39" s="84" t="s">
        <v>121</v>
      </c>
      <c r="D39" s="109" t="s">
        <v>131</v>
      </c>
      <c r="E39" s="106">
        <v>150</v>
      </c>
      <c r="F39" s="107"/>
      <c r="G39" s="107"/>
      <c r="H39" s="108">
        <v>150</v>
      </c>
    </row>
    <row r="40" spans="1:9" s="3" customFormat="1" ht="61.5" hidden="1" customHeight="1" x14ac:dyDescent="0.4">
      <c r="A40" s="61"/>
      <c r="B40" s="83" t="s">
        <v>35</v>
      </c>
      <c r="C40" s="84" t="s">
        <v>36</v>
      </c>
      <c r="D40" s="109" t="s">
        <v>169</v>
      </c>
      <c r="E40" s="99"/>
      <c r="F40" s="99"/>
      <c r="G40" s="99"/>
      <c r="H40" s="92"/>
    </row>
    <row r="41" spans="1:9" s="3" customFormat="1" ht="15" hidden="1" customHeight="1" x14ac:dyDescent="0.4">
      <c r="A41" s="61"/>
      <c r="B41" s="83" t="s">
        <v>37</v>
      </c>
      <c r="C41" s="84" t="s">
        <v>38</v>
      </c>
      <c r="D41" s="109" t="s">
        <v>170</v>
      </c>
      <c r="E41" s="99"/>
      <c r="F41" s="99"/>
      <c r="G41" s="99"/>
      <c r="H41" s="92"/>
    </row>
    <row r="42" spans="1:9" s="3" customFormat="1" ht="66" customHeight="1" x14ac:dyDescent="0.4">
      <c r="A42" s="49" t="s">
        <v>9</v>
      </c>
      <c r="B42" s="83" t="s">
        <v>72</v>
      </c>
      <c r="C42" s="84" t="s">
        <v>73</v>
      </c>
      <c r="D42" s="109" t="s">
        <v>74</v>
      </c>
      <c r="E42" s="98">
        <v>11515</v>
      </c>
      <c r="F42" s="94"/>
      <c r="G42" s="99"/>
      <c r="H42" s="92">
        <v>6600.8</v>
      </c>
    </row>
    <row r="43" spans="1:9" s="3" customFormat="1" ht="38.25" customHeight="1" x14ac:dyDescent="0.45">
      <c r="A43" s="176" t="s">
        <v>159</v>
      </c>
      <c r="B43" s="177"/>
      <c r="C43" s="177"/>
      <c r="D43" s="178"/>
      <c r="E43" s="121">
        <f>SUM(E44:E58)</f>
        <v>26478.7</v>
      </c>
      <c r="F43" s="121">
        <f t="shared" ref="F43:H43" si="6">SUM(F44:F58)</f>
        <v>0</v>
      </c>
      <c r="G43" s="121">
        <f t="shared" si="6"/>
        <v>0</v>
      </c>
      <c r="H43" s="122">
        <f t="shared" si="6"/>
        <v>11586.400000000001</v>
      </c>
    </row>
    <row r="44" spans="1:9" s="4" customFormat="1" ht="270" customHeight="1" x14ac:dyDescent="0.4">
      <c r="A44" s="77" t="s">
        <v>62</v>
      </c>
      <c r="B44" s="78" t="s">
        <v>63</v>
      </c>
      <c r="C44" s="78" t="s">
        <v>64</v>
      </c>
      <c r="D44" s="112" t="s">
        <v>171</v>
      </c>
      <c r="E44" s="93">
        <v>2985</v>
      </c>
      <c r="F44" s="90"/>
      <c r="G44" s="91"/>
      <c r="H44" s="111">
        <f>2985-1500</f>
        <v>1485</v>
      </c>
      <c r="I44" s="4" t="s">
        <v>157</v>
      </c>
    </row>
    <row r="45" spans="1:9" s="4" customFormat="1" ht="41.25" hidden="1" customHeight="1" x14ac:dyDescent="0.4">
      <c r="A45" s="77" t="s">
        <v>62</v>
      </c>
      <c r="B45" s="78" t="s">
        <v>141</v>
      </c>
      <c r="C45" s="79" t="s">
        <v>142</v>
      </c>
      <c r="D45" s="112" t="s">
        <v>143</v>
      </c>
      <c r="E45" s="89">
        <v>2200.5</v>
      </c>
      <c r="F45" s="90"/>
      <c r="G45" s="91"/>
      <c r="H45" s="92">
        <v>0</v>
      </c>
    </row>
    <row r="46" spans="1:9" s="4" customFormat="1" ht="33.75" customHeight="1" x14ac:dyDescent="0.4">
      <c r="A46" s="77" t="s">
        <v>62</v>
      </c>
      <c r="B46" s="78" t="s">
        <v>144</v>
      </c>
      <c r="C46" s="79" t="s">
        <v>145</v>
      </c>
      <c r="D46" s="113" t="s">
        <v>146</v>
      </c>
      <c r="E46" s="93">
        <v>819</v>
      </c>
      <c r="F46" s="90"/>
      <c r="G46" s="91"/>
      <c r="H46" s="92">
        <v>819</v>
      </c>
    </row>
    <row r="47" spans="1:9" s="9" customFormat="1" ht="62.25" hidden="1" customHeight="1" x14ac:dyDescent="0.4">
      <c r="A47" s="85" t="s">
        <v>8</v>
      </c>
      <c r="B47" s="80" t="s">
        <v>22</v>
      </c>
      <c r="C47" s="80" t="s">
        <v>23</v>
      </c>
      <c r="D47" s="109" t="s">
        <v>172</v>
      </c>
      <c r="E47" s="110">
        <v>1378.5</v>
      </c>
      <c r="F47" s="110"/>
      <c r="G47" s="114"/>
      <c r="H47" s="111">
        <v>0</v>
      </c>
    </row>
    <row r="48" spans="1:9" s="9" customFormat="1" ht="37.5" customHeight="1" x14ac:dyDescent="0.4">
      <c r="A48" s="85" t="s">
        <v>96</v>
      </c>
      <c r="B48" s="80" t="s">
        <v>97</v>
      </c>
      <c r="C48" s="80" t="s">
        <v>98</v>
      </c>
      <c r="D48" s="109" t="s">
        <v>99</v>
      </c>
      <c r="E48" s="106">
        <v>4125.2</v>
      </c>
      <c r="F48" s="110"/>
      <c r="G48" s="114"/>
      <c r="H48" s="111">
        <v>125.2</v>
      </c>
    </row>
    <row r="49" spans="1:8" s="9" customFormat="1" ht="44.25" customHeight="1" x14ac:dyDescent="0.4">
      <c r="A49" s="85" t="s">
        <v>96</v>
      </c>
      <c r="B49" s="80" t="s">
        <v>138</v>
      </c>
      <c r="C49" s="80" t="s">
        <v>139</v>
      </c>
      <c r="D49" s="109" t="s">
        <v>140</v>
      </c>
      <c r="E49" s="106">
        <v>138</v>
      </c>
      <c r="F49" s="110"/>
      <c r="G49" s="114"/>
      <c r="H49" s="111">
        <v>138</v>
      </c>
    </row>
    <row r="50" spans="1:8" s="9" customFormat="1" ht="55.5" customHeight="1" x14ac:dyDescent="0.4">
      <c r="A50" s="85" t="s">
        <v>135</v>
      </c>
      <c r="B50" s="80" t="s">
        <v>112</v>
      </c>
      <c r="C50" s="80" t="s">
        <v>113</v>
      </c>
      <c r="D50" s="109" t="s">
        <v>160</v>
      </c>
      <c r="E50" s="106">
        <v>435</v>
      </c>
      <c r="F50" s="110"/>
      <c r="G50" s="114"/>
      <c r="H50" s="124">
        <v>435</v>
      </c>
    </row>
    <row r="51" spans="1:8" s="9" customFormat="1" ht="39.75" customHeight="1" x14ac:dyDescent="0.4">
      <c r="A51" s="86" t="s">
        <v>13</v>
      </c>
      <c r="B51" s="86" t="s">
        <v>27</v>
      </c>
      <c r="C51" s="87" t="s">
        <v>28</v>
      </c>
      <c r="D51" s="115" t="s">
        <v>26</v>
      </c>
      <c r="E51" s="106">
        <v>781</v>
      </c>
      <c r="F51" s="110"/>
      <c r="G51" s="114"/>
      <c r="H51" s="111">
        <v>781</v>
      </c>
    </row>
    <row r="52" spans="1:8" s="9" customFormat="1" ht="39" customHeight="1" x14ac:dyDescent="0.4">
      <c r="A52" s="80" t="s">
        <v>13</v>
      </c>
      <c r="B52" s="86" t="s">
        <v>85</v>
      </c>
      <c r="C52" s="86" t="s">
        <v>86</v>
      </c>
      <c r="D52" s="115" t="s">
        <v>87</v>
      </c>
      <c r="E52" s="106">
        <v>850</v>
      </c>
      <c r="F52" s="110"/>
      <c r="G52" s="114"/>
      <c r="H52" s="111">
        <v>850</v>
      </c>
    </row>
    <row r="53" spans="1:8" s="9" customFormat="1" ht="47.25" customHeight="1" x14ac:dyDescent="0.4">
      <c r="A53" s="86" t="s">
        <v>13</v>
      </c>
      <c r="B53" s="86" t="s">
        <v>119</v>
      </c>
      <c r="C53" s="86" t="s">
        <v>79</v>
      </c>
      <c r="D53" s="115" t="s">
        <v>88</v>
      </c>
      <c r="E53" s="106">
        <v>50</v>
      </c>
      <c r="F53" s="110"/>
      <c r="G53" s="114"/>
      <c r="H53" s="111">
        <v>50</v>
      </c>
    </row>
    <row r="54" spans="1:8" s="9" customFormat="1" ht="38.25" hidden="1" customHeight="1" x14ac:dyDescent="0.4">
      <c r="A54" s="86"/>
      <c r="B54" s="86"/>
      <c r="C54" s="87"/>
      <c r="D54" s="115"/>
      <c r="E54" s="110"/>
      <c r="F54" s="110"/>
      <c r="G54" s="114"/>
      <c r="H54" s="111"/>
    </row>
    <row r="55" spans="1:8" s="9" customFormat="1" ht="29.25" hidden="1" customHeight="1" x14ac:dyDescent="0.4">
      <c r="A55" s="86"/>
      <c r="B55" s="86"/>
      <c r="C55" s="87"/>
      <c r="D55" s="115"/>
      <c r="E55" s="110"/>
      <c r="F55" s="110"/>
      <c r="G55" s="114"/>
      <c r="H55" s="111"/>
    </row>
    <row r="56" spans="1:8" s="9" customFormat="1" ht="114.75" customHeight="1" x14ac:dyDescent="0.4">
      <c r="A56" s="179" t="s">
        <v>136</v>
      </c>
      <c r="B56" s="86" t="s">
        <v>137</v>
      </c>
      <c r="C56" s="86" t="s">
        <v>154</v>
      </c>
      <c r="D56" s="115" t="s">
        <v>163</v>
      </c>
      <c r="E56" s="106">
        <v>10197.299999999999</v>
      </c>
      <c r="F56" s="110"/>
      <c r="G56" s="114"/>
      <c r="H56" s="111">
        <f>3573+2400</f>
        <v>5973</v>
      </c>
    </row>
    <row r="57" spans="1:8" s="9" customFormat="1" ht="63" customHeight="1" x14ac:dyDescent="0.4">
      <c r="A57" s="180"/>
      <c r="B57" s="86" t="s">
        <v>83</v>
      </c>
      <c r="C57" s="86" t="s">
        <v>84</v>
      </c>
      <c r="D57" s="115" t="s">
        <v>161</v>
      </c>
      <c r="E57" s="106">
        <v>875</v>
      </c>
      <c r="F57" s="110"/>
      <c r="G57" s="114"/>
      <c r="H57" s="124">
        <v>930.2</v>
      </c>
    </row>
    <row r="58" spans="1:8" s="9" customFormat="1" ht="39" hidden="1" customHeight="1" x14ac:dyDescent="0.4">
      <c r="A58" s="181"/>
      <c r="B58" s="86" t="s">
        <v>104</v>
      </c>
      <c r="C58" s="86" t="s">
        <v>105</v>
      </c>
      <c r="D58" s="18" t="s">
        <v>106</v>
      </c>
      <c r="E58" s="58">
        <v>1644.2</v>
      </c>
      <c r="F58" s="7"/>
      <c r="G58" s="5"/>
      <c r="H58" s="73">
        <v>0</v>
      </c>
    </row>
    <row r="59" spans="1:8" s="4" customFormat="1" ht="44.25" customHeight="1" x14ac:dyDescent="0.25">
      <c r="A59" s="182" t="s">
        <v>24</v>
      </c>
      <c r="B59" s="183"/>
      <c r="C59" s="183"/>
      <c r="D59" s="184"/>
      <c r="E59" s="101">
        <f>SUM(E11+E33+E43)</f>
        <v>406486.17000000004</v>
      </c>
      <c r="F59" s="101">
        <f>SUM(F11+F33+F43)</f>
        <v>0</v>
      </c>
      <c r="G59" s="101">
        <f>SUM(G11+G33+G43)</f>
        <v>0</v>
      </c>
      <c r="H59" s="102">
        <f>SUM(H11+H33+H43)</f>
        <v>111991.70000000001</v>
      </c>
    </row>
    <row r="60" spans="1:8" s="9" customFormat="1" ht="57" hidden="1" customHeight="1" x14ac:dyDescent="0.4">
      <c r="A60" s="13" t="s">
        <v>10</v>
      </c>
      <c r="B60" s="13" t="s">
        <v>29</v>
      </c>
      <c r="C60" s="13" t="s">
        <v>30</v>
      </c>
      <c r="D60" s="13" t="s">
        <v>33</v>
      </c>
      <c r="E60" s="41">
        <v>962.5</v>
      </c>
      <c r="F60" s="7"/>
      <c r="G60" s="5"/>
      <c r="H60" s="73">
        <v>0</v>
      </c>
    </row>
    <row r="61" spans="1:8" s="9" customFormat="1" ht="51.75" customHeight="1" x14ac:dyDescent="0.4">
      <c r="A61" s="86"/>
      <c r="B61" s="86"/>
      <c r="C61" s="86"/>
      <c r="D61" s="105" t="s">
        <v>162</v>
      </c>
      <c r="E61" s="110">
        <v>380</v>
      </c>
      <c r="F61" s="110"/>
      <c r="G61" s="114"/>
      <c r="H61" s="124">
        <v>360</v>
      </c>
    </row>
    <row r="62" spans="1:8" s="9" customFormat="1" ht="54.75" customHeight="1" x14ac:dyDescent="0.4">
      <c r="A62" s="86" t="s">
        <v>10</v>
      </c>
      <c r="B62" s="86" t="s">
        <v>31</v>
      </c>
      <c r="C62" s="86" t="s">
        <v>32</v>
      </c>
      <c r="D62" s="109" t="s">
        <v>34</v>
      </c>
      <c r="E62" s="106">
        <v>110</v>
      </c>
      <c r="F62" s="110"/>
      <c r="G62" s="114"/>
      <c r="H62" s="124">
        <v>110</v>
      </c>
    </row>
    <row r="63" spans="1:8" s="9" customFormat="1" ht="57" hidden="1" customHeight="1" x14ac:dyDescent="0.4">
      <c r="A63" s="13" t="s">
        <v>10</v>
      </c>
      <c r="B63" s="13" t="s">
        <v>50</v>
      </c>
      <c r="C63" s="13" t="s">
        <v>51</v>
      </c>
      <c r="D63" s="13" t="s">
        <v>52</v>
      </c>
      <c r="E63" s="41">
        <v>2278.6999999999998</v>
      </c>
      <c r="F63" s="7"/>
      <c r="G63" s="5"/>
      <c r="H63" s="73">
        <v>0</v>
      </c>
    </row>
    <row r="64" spans="1:8" s="9" customFormat="1" ht="54.75" hidden="1" customHeight="1" x14ac:dyDescent="0.4">
      <c r="A64" s="13" t="s">
        <v>10</v>
      </c>
      <c r="B64" s="13" t="s">
        <v>156</v>
      </c>
      <c r="C64" s="13" t="s">
        <v>155</v>
      </c>
      <c r="D64" s="13"/>
      <c r="E64" s="41"/>
      <c r="F64" s="7"/>
      <c r="G64" s="5"/>
      <c r="H64" s="73"/>
    </row>
    <row r="65" spans="1:8" s="4" customFormat="1" ht="36" customHeight="1" x14ac:dyDescent="0.25">
      <c r="A65" s="185" t="s">
        <v>25</v>
      </c>
      <c r="B65" s="186"/>
      <c r="C65" s="186"/>
      <c r="D65" s="187"/>
      <c r="E65" s="116">
        <f>SUM(E60:E63)</f>
        <v>3731.2</v>
      </c>
      <c r="F65" s="116">
        <f t="shared" ref="F65:H65" si="7">SUM(F60:F63)</f>
        <v>0</v>
      </c>
      <c r="G65" s="116">
        <f t="shared" si="7"/>
        <v>0</v>
      </c>
      <c r="H65" s="117">
        <f t="shared" si="7"/>
        <v>470</v>
      </c>
    </row>
    <row r="66" spans="1:8" s="4" customFormat="1" ht="33.75" customHeight="1" x14ac:dyDescent="0.4">
      <c r="A66" s="118" t="s">
        <v>5</v>
      </c>
      <c r="B66" s="118"/>
      <c r="C66" s="118"/>
      <c r="D66" s="118"/>
      <c r="E66" s="119">
        <f>SUM(E8+E59+E65)</f>
        <v>410916.17000000004</v>
      </c>
      <c r="F66" s="119">
        <f>SUM(F8+F59+F65)</f>
        <v>0</v>
      </c>
      <c r="G66" s="119">
        <f>SUM(G8+G59+G65)</f>
        <v>0</v>
      </c>
      <c r="H66" s="120">
        <f>SUM(H8+H59+H65)</f>
        <v>112461.70000000001</v>
      </c>
    </row>
    <row r="67" spans="1:8" s="30" customFormat="1" ht="18" x14ac:dyDescent="0.35">
      <c r="H67" s="30">
        <v>1888.1</v>
      </c>
    </row>
    <row r="68" spans="1:8" s="25" customFormat="1" ht="18" x14ac:dyDescent="0.35">
      <c r="A68" s="174"/>
      <c r="B68" s="174"/>
      <c r="C68" s="174"/>
      <c r="D68" s="174"/>
      <c r="E68" s="60"/>
    </row>
    <row r="69" spans="1:8" s="25" customFormat="1" ht="15.6" x14ac:dyDescent="0.3">
      <c r="E69" s="36"/>
      <c r="H69" s="125">
        <f>SUM(H66-H67)</f>
        <v>110573.6</v>
      </c>
    </row>
    <row r="70" spans="1:8" s="25" customFormat="1" ht="15.6" x14ac:dyDescent="0.3">
      <c r="E70" s="37"/>
    </row>
    <row r="71" spans="1:8" s="29" customFormat="1" ht="15.6" x14ac:dyDescent="0.3"/>
    <row r="72" spans="1:8" s="29" customFormat="1" ht="15.6" x14ac:dyDescent="0.3"/>
  </sheetData>
  <mergeCells count="11">
    <mergeCell ref="A68:D68"/>
    <mergeCell ref="A2:H2"/>
    <mergeCell ref="A43:D43"/>
    <mergeCell ref="A56:A58"/>
    <mergeCell ref="A59:D59"/>
    <mergeCell ref="A65:D65"/>
    <mergeCell ref="A8:D8"/>
    <mergeCell ref="A11:D11"/>
    <mergeCell ref="A33:D33"/>
    <mergeCell ref="A34:A39"/>
    <mergeCell ref="B34:D34"/>
  </mergeCells>
  <printOptions horizontalCentered="1"/>
  <pageMargins left="0.39370078740157483" right="0.19685039370078741" top="0.59055118110236227" bottom="0" header="0.31496062992125984" footer="0.31496062992125984"/>
  <pageSetup paperSize="9" scale="7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C1" zoomScale="70" zoomScaleNormal="70" zoomScaleSheetLayoutView="90" workbookViewId="0">
      <selection activeCell="K35" sqref="K35"/>
    </sheetView>
  </sheetViews>
  <sheetFormatPr defaultRowHeight="14.4" x14ac:dyDescent="0.3"/>
  <cols>
    <col min="1" max="1" width="18.44140625" customWidth="1"/>
    <col min="2" max="2" width="26.5546875" style="10" customWidth="1"/>
    <col min="3" max="3" width="22.109375" style="10" customWidth="1"/>
    <col min="4" max="4" width="95.44140625" customWidth="1"/>
    <col min="5" max="5" width="26.6640625" style="130" customWidth="1"/>
    <col min="6" max="6" width="28" hidden="1" customWidth="1"/>
    <col min="7" max="7" width="23.88671875" hidden="1" customWidth="1"/>
    <col min="8" max="8" width="25.88671875" customWidth="1"/>
    <col min="9" max="9" width="27.109375" customWidth="1"/>
    <col min="10" max="10" width="25.109375" customWidth="1"/>
    <col min="11" max="11" width="23.33203125" customWidth="1"/>
    <col min="14" max="14" width="28.44140625" customWidth="1"/>
  </cols>
  <sheetData>
    <row r="1" spans="1:11" ht="48.75" customHeight="1" x14ac:dyDescent="0.4">
      <c r="B1" s="35" t="s">
        <v>150</v>
      </c>
    </row>
    <row r="2" spans="1:11" s="12" customFormat="1" ht="20.399999999999999" x14ac:dyDescent="0.35">
      <c r="A2" s="198" t="s">
        <v>20</v>
      </c>
      <c r="B2" s="198"/>
      <c r="C2" s="198"/>
      <c r="D2" s="198"/>
      <c r="E2" s="198"/>
      <c r="F2" s="198"/>
      <c r="G2" s="198"/>
    </row>
    <row r="3" spans="1:11" s="1" customFormat="1" ht="99" customHeight="1" x14ac:dyDescent="0.25">
      <c r="A3" s="8" t="s">
        <v>2</v>
      </c>
      <c r="B3" s="8" t="s">
        <v>6</v>
      </c>
      <c r="C3" s="24" t="s">
        <v>0</v>
      </c>
      <c r="D3" s="24" t="s">
        <v>1</v>
      </c>
      <c r="E3" s="126" t="s">
        <v>3</v>
      </c>
      <c r="F3" s="126" t="s">
        <v>15</v>
      </c>
      <c r="G3" s="126" t="s">
        <v>4</v>
      </c>
      <c r="H3" s="142" t="s">
        <v>174</v>
      </c>
      <c r="I3" s="142" t="s">
        <v>173</v>
      </c>
      <c r="J3" s="142" t="s">
        <v>188</v>
      </c>
      <c r="K3" s="142" t="s">
        <v>189</v>
      </c>
    </row>
    <row r="4" spans="1:11" s="2" customFormat="1" ht="15.75" customHeight="1" x14ac:dyDescent="0.25">
      <c r="A4" s="19">
        <v>1</v>
      </c>
      <c r="B4" s="19">
        <v>2</v>
      </c>
      <c r="C4" s="19">
        <v>3</v>
      </c>
      <c r="D4" s="19">
        <v>2</v>
      </c>
      <c r="E4" s="19">
        <v>3</v>
      </c>
      <c r="F4" s="19">
        <v>3</v>
      </c>
      <c r="G4" s="19">
        <v>3</v>
      </c>
      <c r="H4" s="19">
        <v>4</v>
      </c>
      <c r="I4" s="19">
        <v>5</v>
      </c>
      <c r="J4" s="143">
        <v>6</v>
      </c>
      <c r="K4" s="143">
        <v>7</v>
      </c>
    </row>
    <row r="5" spans="1:11" s="2" customFormat="1" ht="89.25" hidden="1" customHeight="1" x14ac:dyDescent="0.4">
      <c r="A5" s="21" t="s">
        <v>16</v>
      </c>
      <c r="B5" s="31"/>
      <c r="C5" s="31"/>
      <c r="D5" s="20"/>
      <c r="E5" s="131"/>
      <c r="F5" s="7"/>
      <c r="G5" s="32"/>
      <c r="H5" s="32"/>
      <c r="I5" s="32"/>
      <c r="J5" s="32"/>
      <c r="K5" s="32"/>
    </row>
    <row r="6" spans="1:11" s="2" customFormat="1" ht="3" hidden="1" customHeight="1" x14ac:dyDescent="0.35">
      <c r="A6" s="22" t="s">
        <v>17</v>
      </c>
      <c r="B6" s="19"/>
      <c r="C6" s="19"/>
      <c r="D6" s="19"/>
      <c r="E6" s="132">
        <f>SUM(E5)</f>
        <v>0</v>
      </c>
      <c r="F6" s="23">
        <f t="shared" ref="F6:G6" si="0">SUM(F5)</f>
        <v>0</v>
      </c>
      <c r="G6" s="23">
        <f t="shared" si="0"/>
        <v>0</v>
      </c>
      <c r="H6" s="32"/>
      <c r="I6" s="32"/>
      <c r="J6" s="32"/>
      <c r="K6" s="32"/>
    </row>
    <row r="7" spans="1:11" s="17" customFormat="1" ht="44.25" customHeight="1" x14ac:dyDescent="0.4">
      <c r="A7" s="39" t="s">
        <v>7</v>
      </c>
      <c r="B7" s="40" t="s">
        <v>133</v>
      </c>
      <c r="C7" s="40" t="s">
        <v>134</v>
      </c>
      <c r="D7" s="20" t="s">
        <v>149</v>
      </c>
      <c r="E7" s="133">
        <v>698.8</v>
      </c>
      <c r="F7" s="15"/>
      <c r="G7" s="16"/>
      <c r="H7" s="66"/>
      <c r="I7" s="66"/>
      <c r="J7" s="66">
        <f>E7-I7</f>
        <v>698.8</v>
      </c>
      <c r="K7" s="16"/>
    </row>
    <row r="8" spans="1:11" s="4" customFormat="1" ht="57.75" customHeight="1" x14ac:dyDescent="0.25">
      <c r="A8" s="188" t="s">
        <v>18</v>
      </c>
      <c r="B8" s="189"/>
      <c r="C8" s="189"/>
      <c r="D8" s="190"/>
      <c r="E8" s="74">
        <f t="shared" ref="E8:H8" si="1">SUM(E7:E7)</f>
        <v>698.8</v>
      </c>
      <c r="F8" s="74">
        <f t="shared" si="1"/>
        <v>0</v>
      </c>
      <c r="G8" s="74">
        <f t="shared" si="1"/>
        <v>0</v>
      </c>
      <c r="H8" s="74">
        <f t="shared" si="1"/>
        <v>0</v>
      </c>
      <c r="I8" s="74">
        <f t="shared" ref="I8:K8" si="2">SUM(I7:I7)</f>
        <v>0</v>
      </c>
      <c r="J8" s="74">
        <f t="shared" si="2"/>
        <v>698.8</v>
      </c>
      <c r="K8" s="74">
        <f t="shared" si="2"/>
        <v>0</v>
      </c>
    </row>
    <row r="9" spans="1:11" s="4" customFormat="1" ht="2.25" hidden="1" customHeight="1" x14ac:dyDescent="0.35">
      <c r="A9" s="13" t="s">
        <v>14</v>
      </c>
      <c r="B9" s="43"/>
      <c r="C9" s="43"/>
      <c r="D9" s="20"/>
      <c r="E9" s="133"/>
      <c r="F9" s="41"/>
      <c r="G9" s="41"/>
      <c r="H9" s="51"/>
      <c r="I9" s="51"/>
      <c r="J9" s="128"/>
      <c r="K9" s="128"/>
    </row>
    <row r="10" spans="1:11" s="4" customFormat="1" ht="45" hidden="1" customHeight="1" x14ac:dyDescent="0.3">
      <c r="A10" s="44" t="s">
        <v>19</v>
      </c>
      <c r="B10" s="45"/>
      <c r="C10" s="45"/>
      <c r="D10" s="28"/>
      <c r="E10" s="134">
        <f>SUM(E9)</f>
        <v>0</v>
      </c>
      <c r="F10" s="42">
        <f t="shared" ref="F10:H10" si="3">SUM(F9)</f>
        <v>0</v>
      </c>
      <c r="G10" s="42">
        <f t="shared" si="3"/>
        <v>0</v>
      </c>
      <c r="H10" s="67">
        <f t="shared" si="3"/>
        <v>0</v>
      </c>
      <c r="I10" s="67">
        <f t="shared" ref="I10" si="4">SUM(I9)</f>
        <v>0</v>
      </c>
      <c r="J10" s="128"/>
      <c r="K10" s="128"/>
    </row>
    <row r="11" spans="1:11" s="4" customFormat="1" ht="26.25" customHeight="1" x14ac:dyDescent="0.35">
      <c r="A11" s="199" t="s">
        <v>21</v>
      </c>
      <c r="B11" s="202"/>
      <c r="C11" s="202"/>
      <c r="D11" s="203"/>
      <c r="E11" s="65">
        <f>SUM(E12:E34)</f>
        <v>247336.10000000003</v>
      </c>
      <c r="F11" s="65">
        <f>SUM(F12:F34)</f>
        <v>0</v>
      </c>
      <c r="G11" s="65">
        <f>SUM(G12:G34)</f>
        <v>0</v>
      </c>
      <c r="H11" s="65">
        <f>SUM(H12:H34)</f>
        <v>65485.4</v>
      </c>
      <c r="I11" s="65">
        <f t="shared" ref="I11:K11" si="5">SUM(I12:I34)</f>
        <v>65851.3</v>
      </c>
      <c r="J11" s="65">
        <f>SUM(J12:J35)</f>
        <v>182003.20000000001</v>
      </c>
      <c r="K11" s="65">
        <f t="shared" si="5"/>
        <v>0</v>
      </c>
    </row>
    <row r="12" spans="1:11" s="4" customFormat="1" ht="55.5" customHeight="1" x14ac:dyDescent="0.35">
      <c r="A12" s="46" t="s">
        <v>46</v>
      </c>
      <c r="B12" s="47" t="s">
        <v>47</v>
      </c>
      <c r="C12" s="47" t="s">
        <v>48</v>
      </c>
      <c r="D12" s="20" t="s">
        <v>78</v>
      </c>
      <c r="E12" s="135"/>
      <c r="F12" s="33"/>
      <c r="G12" s="34"/>
      <c r="H12" s="63"/>
      <c r="I12" s="63"/>
      <c r="J12" s="63">
        <f>E12-I12</f>
        <v>0</v>
      </c>
      <c r="K12" s="128"/>
    </row>
    <row r="13" spans="1:11" s="4" customFormat="1" ht="55.5" customHeight="1" x14ac:dyDescent="0.35">
      <c r="A13" s="46"/>
      <c r="B13" s="47"/>
      <c r="C13" s="47"/>
      <c r="D13" s="20" t="s">
        <v>185</v>
      </c>
      <c r="E13" s="135">
        <v>200</v>
      </c>
      <c r="F13" s="33"/>
      <c r="G13" s="34"/>
      <c r="H13" s="63"/>
      <c r="I13" s="76">
        <v>200</v>
      </c>
      <c r="J13" s="63">
        <f t="shared" ref="J13:J67" si="6">E13-I13</f>
        <v>0</v>
      </c>
      <c r="K13" s="128"/>
    </row>
    <row r="14" spans="1:11" s="4" customFormat="1" ht="55.5" customHeight="1" x14ac:dyDescent="0.35">
      <c r="A14" s="46" t="s">
        <v>11</v>
      </c>
      <c r="B14" s="38" t="s">
        <v>193</v>
      </c>
      <c r="C14" s="38" t="s">
        <v>194</v>
      </c>
      <c r="D14" s="20" t="s">
        <v>186</v>
      </c>
      <c r="E14" s="135">
        <v>2000</v>
      </c>
      <c r="F14" s="33"/>
      <c r="G14" s="34"/>
      <c r="H14" s="63"/>
      <c r="I14" s="76">
        <v>2000</v>
      </c>
      <c r="J14" s="63">
        <f t="shared" si="6"/>
        <v>0</v>
      </c>
      <c r="K14" s="128"/>
    </row>
    <row r="15" spans="1:11" s="4" customFormat="1" ht="55.5" customHeight="1" x14ac:dyDescent="0.35">
      <c r="A15" s="46"/>
      <c r="B15" s="47"/>
      <c r="C15" s="47"/>
      <c r="D15" s="20" t="s">
        <v>175</v>
      </c>
      <c r="E15" s="135">
        <v>3600</v>
      </c>
      <c r="F15" s="33"/>
      <c r="G15" s="34"/>
      <c r="H15" s="76">
        <v>3600</v>
      </c>
      <c r="I15" s="76">
        <v>3600</v>
      </c>
      <c r="J15" s="63">
        <f t="shared" si="6"/>
        <v>0</v>
      </c>
      <c r="K15" s="128"/>
    </row>
    <row r="16" spans="1:11" s="4" customFormat="1" ht="55.5" customHeight="1" x14ac:dyDescent="0.35">
      <c r="A16" s="46"/>
      <c r="B16" s="47"/>
      <c r="C16" s="47"/>
      <c r="D16" s="20" t="s">
        <v>166</v>
      </c>
      <c r="E16" s="135">
        <v>115</v>
      </c>
      <c r="F16" s="33"/>
      <c r="G16" s="34"/>
      <c r="H16" s="76">
        <v>115</v>
      </c>
      <c r="I16" s="76">
        <v>115</v>
      </c>
      <c r="J16" s="63">
        <f t="shared" si="6"/>
        <v>0</v>
      </c>
      <c r="K16" s="128"/>
    </row>
    <row r="17" spans="1:11" s="4" customFormat="1" ht="55.5" customHeight="1" x14ac:dyDescent="0.35">
      <c r="A17" s="46"/>
      <c r="B17" s="47"/>
      <c r="C17" s="47"/>
      <c r="D17" s="20" t="s">
        <v>176</v>
      </c>
      <c r="E17" s="135">
        <v>2794.9</v>
      </c>
      <c r="F17" s="33"/>
      <c r="G17" s="34"/>
      <c r="H17" s="76">
        <v>2794.9</v>
      </c>
      <c r="I17" s="76">
        <v>0</v>
      </c>
      <c r="J17" s="63">
        <f t="shared" si="6"/>
        <v>2794.9</v>
      </c>
      <c r="K17" s="128"/>
    </row>
    <row r="18" spans="1:11" s="4" customFormat="1" ht="55.5" customHeight="1" x14ac:dyDescent="0.35">
      <c r="A18" s="46"/>
      <c r="B18" s="47"/>
      <c r="C18" s="47"/>
      <c r="D18" s="20" t="s">
        <v>177</v>
      </c>
      <c r="E18" s="135">
        <v>2079</v>
      </c>
      <c r="F18" s="33"/>
      <c r="G18" s="34"/>
      <c r="H18" s="76">
        <v>2079</v>
      </c>
      <c r="I18" s="76">
        <v>2079</v>
      </c>
      <c r="J18" s="63">
        <f t="shared" si="6"/>
        <v>0</v>
      </c>
      <c r="K18" s="128"/>
    </row>
    <row r="19" spans="1:11" s="4" customFormat="1" ht="55.5" customHeight="1" x14ac:dyDescent="0.35">
      <c r="A19" s="46" t="s">
        <v>11</v>
      </c>
      <c r="B19" s="47" t="s">
        <v>89</v>
      </c>
      <c r="C19" s="47" t="s">
        <v>90</v>
      </c>
      <c r="D19" s="20" t="s">
        <v>178</v>
      </c>
      <c r="E19" s="135">
        <v>347.5</v>
      </c>
      <c r="F19" s="33"/>
      <c r="G19" s="34"/>
      <c r="H19" s="69">
        <v>347.5</v>
      </c>
      <c r="I19" s="69">
        <v>347.5</v>
      </c>
      <c r="J19" s="63">
        <f t="shared" si="6"/>
        <v>0</v>
      </c>
      <c r="K19" s="128"/>
    </row>
    <row r="20" spans="1:11" s="4" customFormat="1" ht="55.5" customHeight="1" x14ac:dyDescent="0.35">
      <c r="A20" s="46" t="s">
        <v>11</v>
      </c>
      <c r="B20" s="47" t="s">
        <v>75</v>
      </c>
      <c r="C20" s="47" t="s">
        <v>76</v>
      </c>
      <c r="D20" s="20" t="s">
        <v>77</v>
      </c>
      <c r="E20" s="135">
        <v>26221.8</v>
      </c>
      <c r="F20" s="33"/>
      <c r="G20" s="34"/>
      <c r="H20" s="69">
        <v>0</v>
      </c>
      <c r="I20" s="69">
        <v>0</v>
      </c>
      <c r="J20" s="63">
        <f t="shared" si="6"/>
        <v>26221.8</v>
      </c>
      <c r="K20" s="128"/>
    </row>
    <row r="21" spans="1:11" s="4" customFormat="1" ht="38.25" customHeight="1" x14ac:dyDescent="0.4">
      <c r="A21" s="49" t="s">
        <v>11</v>
      </c>
      <c r="B21" s="38" t="s">
        <v>41</v>
      </c>
      <c r="C21" s="38" t="s">
        <v>42</v>
      </c>
      <c r="D21" s="20" t="s">
        <v>49</v>
      </c>
      <c r="E21" s="136">
        <v>8263.2000000000007</v>
      </c>
      <c r="F21" s="27"/>
      <c r="G21" s="16"/>
      <c r="H21" s="69">
        <v>0</v>
      </c>
      <c r="I21" s="69">
        <v>0</v>
      </c>
      <c r="J21" s="63">
        <f t="shared" si="6"/>
        <v>8263.2000000000007</v>
      </c>
      <c r="K21" s="128"/>
    </row>
    <row r="22" spans="1:11" s="17" customFormat="1" ht="36.75" customHeight="1" x14ac:dyDescent="0.4">
      <c r="A22" s="49" t="s">
        <v>11</v>
      </c>
      <c r="B22" s="38" t="s">
        <v>43</v>
      </c>
      <c r="C22" s="38" t="s">
        <v>44</v>
      </c>
      <c r="D22" s="20" t="s">
        <v>45</v>
      </c>
      <c r="E22" s="136">
        <v>13000</v>
      </c>
      <c r="F22" s="27"/>
      <c r="G22" s="16"/>
      <c r="H22" s="70">
        <v>0</v>
      </c>
      <c r="I22" s="70">
        <v>0</v>
      </c>
      <c r="J22" s="63">
        <f t="shared" si="6"/>
        <v>13000</v>
      </c>
      <c r="K22" s="16"/>
    </row>
    <row r="23" spans="1:11" s="17" customFormat="1" ht="36.75" customHeight="1" x14ac:dyDescent="0.4">
      <c r="A23" s="49" t="s">
        <v>11</v>
      </c>
      <c r="B23" s="38" t="s">
        <v>56</v>
      </c>
      <c r="C23" s="38" t="s">
        <v>53</v>
      </c>
      <c r="D23" s="20" t="s">
        <v>54</v>
      </c>
      <c r="E23" s="136">
        <v>3227</v>
      </c>
      <c r="F23" s="27"/>
      <c r="G23" s="16"/>
      <c r="H23" s="70">
        <v>3227</v>
      </c>
      <c r="I23" s="70">
        <v>3227</v>
      </c>
      <c r="J23" s="63">
        <f t="shared" si="6"/>
        <v>0</v>
      </c>
      <c r="K23" s="16"/>
    </row>
    <row r="24" spans="1:11" s="17" customFormat="1" ht="75" customHeight="1" x14ac:dyDescent="0.4">
      <c r="A24" s="49" t="s">
        <v>11</v>
      </c>
      <c r="B24" s="38" t="s">
        <v>55</v>
      </c>
      <c r="C24" s="38" t="s">
        <v>57</v>
      </c>
      <c r="D24" s="20" t="s">
        <v>184</v>
      </c>
      <c r="E24" s="136">
        <f>2500+100</f>
        <v>2600</v>
      </c>
      <c r="F24" s="27"/>
      <c r="G24" s="16"/>
      <c r="H24" s="70">
        <v>0</v>
      </c>
      <c r="I24" s="70">
        <v>2600</v>
      </c>
      <c r="J24" s="63">
        <f t="shared" si="6"/>
        <v>0</v>
      </c>
      <c r="K24" s="16"/>
    </row>
    <row r="25" spans="1:11" s="17" customFormat="1" ht="40.5" customHeight="1" x14ac:dyDescent="0.4">
      <c r="A25" s="49" t="s">
        <v>11</v>
      </c>
      <c r="B25" s="38" t="s">
        <v>59</v>
      </c>
      <c r="C25" s="38" t="s">
        <v>60</v>
      </c>
      <c r="D25" s="20" t="s">
        <v>61</v>
      </c>
      <c r="E25" s="136">
        <v>2544</v>
      </c>
      <c r="F25" s="27"/>
      <c r="G25" s="16"/>
      <c r="H25" s="70">
        <v>0</v>
      </c>
      <c r="I25" s="70">
        <v>0</v>
      </c>
      <c r="J25" s="63">
        <f t="shared" si="6"/>
        <v>2544</v>
      </c>
      <c r="K25" s="16"/>
    </row>
    <row r="26" spans="1:11" s="17" customFormat="1" ht="40.5" customHeight="1" x14ac:dyDescent="0.4">
      <c r="A26" s="49" t="s">
        <v>11</v>
      </c>
      <c r="B26" s="38" t="s">
        <v>66</v>
      </c>
      <c r="C26" s="38" t="s">
        <v>67</v>
      </c>
      <c r="D26" s="20" t="s">
        <v>68</v>
      </c>
      <c r="E26" s="136">
        <v>200</v>
      </c>
      <c r="F26" s="27"/>
      <c r="G26" s="16"/>
      <c r="H26" s="70">
        <v>200</v>
      </c>
      <c r="I26" s="70">
        <v>200</v>
      </c>
      <c r="J26" s="63">
        <f t="shared" si="6"/>
        <v>0</v>
      </c>
      <c r="K26" s="16"/>
    </row>
    <row r="27" spans="1:11" s="17" customFormat="1" ht="82.5" customHeight="1" x14ac:dyDescent="0.4">
      <c r="A27" s="49" t="s">
        <v>69</v>
      </c>
      <c r="B27" s="50" t="s">
        <v>70</v>
      </c>
      <c r="C27" s="38" t="s">
        <v>71</v>
      </c>
      <c r="D27" s="20" t="s">
        <v>95</v>
      </c>
      <c r="E27" s="136">
        <v>2423.6</v>
      </c>
      <c r="F27" s="27"/>
      <c r="G27" s="16"/>
      <c r="H27" s="70">
        <v>0</v>
      </c>
      <c r="I27" s="70">
        <v>0</v>
      </c>
      <c r="J27" s="63">
        <f t="shared" si="6"/>
        <v>2423.6</v>
      </c>
      <c r="K27" s="16"/>
    </row>
    <row r="28" spans="1:11" s="17" customFormat="1" ht="36.6" x14ac:dyDescent="0.4">
      <c r="A28" s="49" t="s">
        <v>11</v>
      </c>
      <c r="B28" s="38" t="s">
        <v>80</v>
      </c>
      <c r="C28" s="38" t="s">
        <v>81</v>
      </c>
      <c r="D28" s="20" t="s">
        <v>82</v>
      </c>
      <c r="E28" s="136">
        <v>5122</v>
      </c>
      <c r="F28" s="27"/>
      <c r="G28" s="16"/>
      <c r="H28" s="70">
        <v>5122</v>
      </c>
      <c r="I28" s="70">
        <v>5122</v>
      </c>
      <c r="J28" s="63">
        <f t="shared" si="6"/>
        <v>0</v>
      </c>
      <c r="K28" s="16"/>
    </row>
    <row r="29" spans="1:11" s="17" customFormat="1" ht="210.75" customHeight="1" x14ac:dyDescent="0.4">
      <c r="A29" s="49" t="s">
        <v>69</v>
      </c>
      <c r="B29" s="38" t="s">
        <v>92</v>
      </c>
      <c r="C29" s="38" t="s">
        <v>93</v>
      </c>
      <c r="D29" s="20" t="s">
        <v>94</v>
      </c>
      <c r="E29" s="71">
        <v>59024.1</v>
      </c>
      <c r="F29" s="27"/>
      <c r="G29" s="16"/>
      <c r="H29" s="70">
        <v>0</v>
      </c>
      <c r="I29" s="70">
        <v>4360.8</v>
      </c>
      <c r="J29" s="63">
        <f t="shared" si="6"/>
        <v>54663.299999999996</v>
      </c>
      <c r="K29" s="16"/>
    </row>
    <row r="30" spans="1:11" s="17" customFormat="1" ht="53.25" customHeight="1" x14ac:dyDescent="0.4">
      <c r="A30" s="52" t="s">
        <v>11</v>
      </c>
      <c r="B30" s="38" t="s">
        <v>100</v>
      </c>
      <c r="C30" s="38" t="s">
        <v>101</v>
      </c>
      <c r="D30" s="20" t="s">
        <v>102</v>
      </c>
      <c r="E30" s="71">
        <v>10000</v>
      </c>
      <c r="F30" s="27"/>
      <c r="G30" s="16"/>
      <c r="H30" s="70">
        <v>0</v>
      </c>
      <c r="I30" s="70">
        <v>0</v>
      </c>
      <c r="J30" s="63">
        <f t="shared" si="6"/>
        <v>10000</v>
      </c>
      <c r="K30" s="16"/>
    </row>
    <row r="31" spans="1:11" s="17" customFormat="1" ht="53.25" customHeight="1" x14ac:dyDescent="0.4">
      <c r="A31" s="49" t="s">
        <v>11</v>
      </c>
      <c r="B31" s="38" t="s">
        <v>107</v>
      </c>
      <c r="C31" s="38" t="s">
        <v>108</v>
      </c>
      <c r="D31" s="20" t="s">
        <v>103</v>
      </c>
      <c r="E31" s="71">
        <v>82800</v>
      </c>
      <c r="F31" s="27"/>
      <c r="G31" s="16"/>
      <c r="H31" s="70">
        <v>41000</v>
      </c>
      <c r="I31" s="70">
        <f>41000-6000</f>
        <v>35000</v>
      </c>
      <c r="J31" s="63">
        <f t="shared" si="6"/>
        <v>47800</v>
      </c>
      <c r="K31" s="16"/>
    </row>
    <row r="32" spans="1:11" s="17" customFormat="1" ht="53.25" customHeight="1" x14ac:dyDescent="0.4">
      <c r="A32" s="49" t="s">
        <v>11</v>
      </c>
      <c r="B32" s="38" t="s">
        <v>109</v>
      </c>
      <c r="C32" s="38" t="s">
        <v>110</v>
      </c>
      <c r="D32" s="20" t="s">
        <v>111</v>
      </c>
      <c r="E32" s="71">
        <v>15298.1</v>
      </c>
      <c r="F32" s="27"/>
      <c r="G32" s="16"/>
      <c r="H32" s="70">
        <v>7000</v>
      </c>
      <c r="I32" s="70">
        <v>7000</v>
      </c>
      <c r="J32" s="63">
        <f t="shared" si="6"/>
        <v>8298.1</v>
      </c>
      <c r="K32" s="16"/>
    </row>
    <row r="33" spans="1:11" s="17" customFormat="1" ht="79.5" customHeight="1" x14ac:dyDescent="0.4">
      <c r="A33" s="49" t="s">
        <v>69</v>
      </c>
      <c r="B33" s="38" t="s">
        <v>115</v>
      </c>
      <c r="C33" s="38" t="s">
        <v>116</v>
      </c>
      <c r="D33" s="13" t="s">
        <v>117</v>
      </c>
      <c r="E33" s="71">
        <v>3967.2</v>
      </c>
      <c r="F33" s="27"/>
      <c r="G33" s="16"/>
      <c r="H33" s="70">
        <v>0</v>
      </c>
      <c r="I33" s="70">
        <v>0</v>
      </c>
      <c r="J33" s="63">
        <f t="shared" si="6"/>
        <v>3967.2</v>
      </c>
      <c r="K33" s="16"/>
    </row>
    <row r="34" spans="1:11" s="17" customFormat="1" ht="78" customHeight="1" x14ac:dyDescent="0.4">
      <c r="A34" s="49" t="s">
        <v>69</v>
      </c>
      <c r="B34" s="38" t="s">
        <v>151</v>
      </c>
      <c r="C34" s="38" t="s">
        <v>152</v>
      </c>
      <c r="D34" s="13" t="s">
        <v>153</v>
      </c>
      <c r="E34" s="71">
        <v>1508.7</v>
      </c>
      <c r="F34" s="27"/>
      <c r="G34" s="16"/>
      <c r="H34" s="70">
        <v>0</v>
      </c>
      <c r="I34" s="70">
        <v>0</v>
      </c>
      <c r="J34" s="63">
        <f t="shared" si="6"/>
        <v>1508.7</v>
      </c>
      <c r="K34" s="16"/>
    </row>
    <row r="35" spans="1:11" s="17" customFormat="1" ht="78" customHeight="1" x14ac:dyDescent="0.4">
      <c r="A35" s="49" t="s">
        <v>11</v>
      </c>
      <c r="B35" s="38" t="s">
        <v>190</v>
      </c>
      <c r="C35" s="38" t="s">
        <v>191</v>
      </c>
      <c r="D35" s="13" t="s">
        <v>192</v>
      </c>
      <c r="E35" s="71"/>
      <c r="F35" s="15"/>
      <c r="G35" s="16"/>
      <c r="H35" s="70"/>
      <c r="I35" s="70"/>
      <c r="J35" s="63">
        <v>518.4</v>
      </c>
      <c r="K35" s="16"/>
    </row>
    <row r="36" spans="1:11" s="3" customFormat="1" ht="27.75" customHeight="1" x14ac:dyDescent="0.35">
      <c r="A36" s="199" t="s">
        <v>12</v>
      </c>
      <c r="B36" s="200"/>
      <c r="C36" s="200"/>
      <c r="D36" s="201"/>
      <c r="E36" s="68">
        <f t="shared" ref="E36:H36" si="7">SUM(E37+E45)</f>
        <v>134871.35</v>
      </c>
      <c r="F36" s="68">
        <f t="shared" si="7"/>
        <v>0</v>
      </c>
      <c r="G36" s="68">
        <f t="shared" si="7"/>
        <v>0</v>
      </c>
      <c r="H36" s="68">
        <f t="shared" si="7"/>
        <v>34919.9</v>
      </c>
      <c r="I36" s="68">
        <f t="shared" ref="I36:J36" si="8">SUM(I37+I45)</f>
        <v>34019.1</v>
      </c>
      <c r="J36" s="68">
        <f t="shared" si="8"/>
        <v>100852.25</v>
      </c>
      <c r="K36" s="68">
        <f t="shared" ref="K36" si="9">SUM(K37+K45)</f>
        <v>0</v>
      </c>
    </row>
    <row r="37" spans="1:11" s="3" customFormat="1" ht="27.75" customHeight="1" x14ac:dyDescent="0.35">
      <c r="A37" s="193" t="s">
        <v>9</v>
      </c>
      <c r="B37" s="204" t="s">
        <v>132</v>
      </c>
      <c r="C37" s="205"/>
      <c r="D37" s="206"/>
      <c r="E37" s="127">
        <f t="shared" ref="E37:H37" si="10">SUM(E38+E39+E40+E41+E42)</f>
        <v>123356.35</v>
      </c>
      <c r="F37" s="127">
        <f t="shared" si="10"/>
        <v>0</v>
      </c>
      <c r="G37" s="127">
        <f t="shared" si="10"/>
        <v>0</v>
      </c>
      <c r="H37" s="127">
        <f t="shared" si="10"/>
        <v>28319.1</v>
      </c>
      <c r="I37" s="127">
        <f t="shared" ref="I37:J37" si="11">SUM(I38+I39+I40+I41+I42)</f>
        <v>28319.1</v>
      </c>
      <c r="J37" s="127">
        <f t="shared" si="11"/>
        <v>95037.25</v>
      </c>
      <c r="K37" s="127">
        <f t="shared" ref="K37" si="12">SUM(K38+K39+K40+K41+K42)</f>
        <v>0</v>
      </c>
    </row>
    <row r="38" spans="1:11" s="3" customFormat="1" ht="42.75" customHeight="1" x14ac:dyDescent="0.35">
      <c r="A38" s="194"/>
      <c r="B38" s="53" t="s">
        <v>124</v>
      </c>
      <c r="C38" s="54" t="s">
        <v>126</v>
      </c>
      <c r="D38" s="13" t="s">
        <v>148</v>
      </c>
      <c r="E38" s="133">
        <v>3028.1</v>
      </c>
      <c r="F38" s="11"/>
      <c r="G38" s="11"/>
      <c r="H38" s="72">
        <v>3028.1</v>
      </c>
      <c r="I38" s="72">
        <v>3028.1</v>
      </c>
      <c r="J38" s="63">
        <f t="shared" si="6"/>
        <v>0</v>
      </c>
      <c r="K38" s="129"/>
    </row>
    <row r="39" spans="1:11" s="3" customFormat="1" ht="319.5" customHeight="1" x14ac:dyDescent="0.35">
      <c r="A39" s="194"/>
      <c r="B39" s="53" t="s">
        <v>125</v>
      </c>
      <c r="C39" s="54" t="s">
        <v>127</v>
      </c>
      <c r="D39" s="38" t="s">
        <v>179</v>
      </c>
      <c r="E39" s="133">
        <f>84800+2000+6000+10000</f>
        <v>102800</v>
      </c>
      <c r="F39" s="11"/>
      <c r="G39" s="11"/>
      <c r="H39" s="72">
        <v>18800</v>
      </c>
      <c r="I39" s="72">
        <v>18800</v>
      </c>
      <c r="J39" s="63">
        <f t="shared" si="6"/>
        <v>84000</v>
      </c>
      <c r="K39" s="129"/>
    </row>
    <row r="40" spans="1:11" s="3" customFormat="1" ht="57" customHeight="1" x14ac:dyDescent="0.35">
      <c r="A40" s="194"/>
      <c r="B40" s="53" t="s">
        <v>120</v>
      </c>
      <c r="C40" s="54" t="s">
        <v>121</v>
      </c>
      <c r="D40" s="13" t="s">
        <v>130</v>
      </c>
      <c r="E40" s="133">
        <v>7544.93</v>
      </c>
      <c r="F40" s="11"/>
      <c r="G40" s="11"/>
      <c r="H40" s="72">
        <v>0</v>
      </c>
      <c r="I40" s="72">
        <v>0</v>
      </c>
      <c r="J40" s="63">
        <f t="shared" si="6"/>
        <v>7544.93</v>
      </c>
      <c r="K40" s="129"/>
    </row>
    <row r="41" spans="1:11" s="3" customFormat="1" ht="85.5" customHeight="1" x14ac:dyDescent="0.35">
      <c r="A41" s="194"/>
      <c r="B41" s="53" t="s">
        <v>122</v>
      </c>
      <c r="C41" s="54" t="s">
        <v>123</v>
      </c>
      <c r="D41" s="13" t="s">
        <v>180</v>
      </c>
      <c r="E41" s="133">
        <f>8242.32+1591</f>
        <v>9833.32</v>
      </c>
      <c r="F41" s="11"/>
      <c r="G41" s="11"/>
      <c r="H41" s="72">
        <v>6341</v>
      </c>
      <c r="I41" s="72">
        <v>6341</v>
      </c>
      <c r="J41" s="63">
        <f t="shared" si="6"/>
        <v>3492.3199999999997</v>
      </c>
      <c r="K41" s="129"/>
    </row>
    <row r="42" spans="1:11" s="3" customFormat="1" ht="47.25" customHeight="1" x14ac:dyDescent="0.35">
      <c r="A42" s="194"/>
      <c r="B42" s="53" t="s">
        <v>120</v>
      </c>
      <c r="C42" s="54" t="s">
        <v>121</v>
      </c>
      <c r="D42" s="13" t="s">
        <v>181</v>
      </c>
      <c r="E42" s="133">
        <v>150</v>
      </c>
      <c r="F42" s="11"/>
      <c r="G42" s="11"/>
      <c r="H42" s="72">
        <v>150</v>
      </c>
      <c r="I42" s="72">
        <v>150</v>
      </c>
      <c r="J42" s="63">
        <f t="shared" si="6"/>
        <v>0</v>
      </c>
      <c r="K42" s="129"/>
    </row>
    <row r="43" spans="1:11" s="3" customFormat="1" ht="61.5" hidden="1" customHeight="1" x14ac:dyDescent="0.4">
      <c r="A43" s="55"/>
      <c r="B43" s="53" t="s">
        <v>35</v>
      </c>
      <c r="C43" s="54" t="s">
        <v>36</v>
      </c>
      <c r="D43" s="13" t="s">
        <v>40</v>
      </c>
      <c r="E43" s="71"/>
      <c r="F43" s="6"/>
      <c r="G43" s="6"/>
      <c r="H43" s="69"/>
      <c r="I43" s="69"/>
      <c r="J43" s="63">
        <f t="shared" si="6"/>
        <v>0</v>
      </c>
      <c r="K43" s="129"/>
    </row>
    <row r="44" spans="1:11" s="3" customFormat="1" ht="15" hidden="1" customHeight="1" x14ac:dyDescent="0.4">
      <c r="A44" s="55"/>
      <c r="B44" s="53" t="s">
        <v>37</v>
      </c>
      <c r="C44" s="54" t="s">
        <v>38</v>
      </c>
      <c r="D44" s="13" t="s">
        <v>39</v>
      </c>
      <c r="E44" s="71"/>
      <c r="F44" s="6"/>
      <c r="G44" s="6"/>
      <c r="H44" s="69"/>
      <c r="I44" s="69"/>
      <c r="J44" s="63">
        <f t="shared" si="6"/>
        <v>0</v>
      </c>
      <c r="K44" s="129"/>
    </row>
    <row r="45" spans="1:11" s="3" customFormat="1" ht="60" customHeight="1" x14ac:dyDescent="0.4">
      <c r="A45" s="49" t="s">
        <v>9</v>
      </c>
      <c r="B45" s="53" t="s">
        <v>72</v>
      </c>
      <c r="C45" s="54" t="s">
        <v>73</v>
      </c>
      <c r="D45" s="13" t="s">
        <v>74</v>
      </c>
      <c r="E45" s="136">
        <v>11515</v>
      </c>
      <c r="F45" s="26"/>
      <c r="G45" s="6"/>
      <c r="H45" s="69">
        <v>6600.8</v>
      </c>
      <c r="I45" s="69">
        <v>5700</v>
      </c>
      <c r="J45" s="63">
        <f t="shared" si="6"/>
        <v>5815</v>
      </c>
      <c r="K45" s="129"/>
    </row>
    <row r="46" spans="1:11" s="3" customFormat="1" ht="60" customHeight="1" x14ac:dyDescent="0.35">
      <c r="A46" s="199" t="s">
        <v>147</v>
      </c>
      <c r="B46" s="200"/>
      <c r="C46" s="200"/>
      <c r="D46" s="201"/>
      <c r="E46" s="64">
        <f t="shared" ref="E46:H46" si="13">SUM(E47:E61)</f>
        <v>26478.7</v>
      </c>
      <c r="F46" s="64">
        <f t="shared" si="13"/>
        <v>0</v>
      </c>
      <c r="G46" s="64">
        <f t="shared" si="13"/>
        <v>0</v>
      </c>
      <c r="H46" s="64">
        <f t="shared" si="13"/>
        <v>11586.400000000001</v>
      </c>
      <c r="I46" s="64">
        <f t="shared" ref="I46:K46" si="14">SUM(I47:I61)</f>
        <v>12121.300000000001</v>
      </c>
      <c r="J46" s="64">
        <f t="shared" si="14"/>
        <v>14357.4</v>
      </c>
      <c r="K46" s="64">
        <f t="shared" si="14"/>
        <v>0</v>
      </c>
    </row>
    <row r="47" spans="1:11" s="4" customFormat="1" ht="168.75" customHeight="1" x14ac:dyDescent="0.35">
      <c r="A47" s="46" t="s">
        <v>62</v>
      </c>
      <c r="B47" s="47" t="s">
        <v>63</v>
      </c>
      <c r="C47" s="47" t="s">
        <v>64</v>
      </c>
      <c r="D47" s="20" t="s">
        <v>65</v>
      </c>
      <c r="E47" s="135">
        <v>2985</v>
      </c>
      <c r="F47" s="33"/>
      <c r="G47" s="34"/>
      <c r="H47" s="71">
        <f>2985-1500</f>
        <v>1485</v>
      </c>
      <c r="I47" s="71">
        <f>2985-1500</f>
        <v>1485</v>
      </c>
      <c r="J47" s="63">
        <f t="shared" si="6"/>
        <v>1500</v>
      </c>
      <c r="K47" s="128"/>
    </row>
    <row r="48" spans="1:11" s="4" customFormat="1" ht="41.25" customHeight="1" x14ac:dyDescent="0.35">
      <c r="A48" s="46" t="s">
        <v>62</v>
      </c>
      <c r="B48" s="47" t="s">
        <v>141</v>
      </c>
      <c r="C48" s="49" t="s">
        <v>142</v>
      </c>
      <c r="D48" s="20" t="s">
        <v>143</v>
      </c>
      <c r="E48" s="135">
        <v>2200.5</v>
      </c>
      <c r="F48" s="33"/>
      <c r="G48" s="34"/>
      <c r="H48" s="69">
        <v>0</v>
      </c>
      <c r="I48" s="69">
        <v>0</v>
      </c>
      <c r="J48" s="63">
        <f t="shared" si="6"/>
        <v>2200.5</v>
      </c>
      <c r="K48" s="128"/>
    </row>
    <row r="49" spans="1:11" s="4" customFormat="1" ht="41.25" customHeight="1" x14ac:dyDescent="0.35">
      <c r="A49" s="46" t="s">
        <v>62</v>
      </c>
      <c r="B49" s="47" t="s">
        <v>144</v>
      </c>
      <c r="C49" s="49" t="s">
        <v>145</v>
      </c>
      <c r="D49" s="20" t="s">
        <v>146</v>
      </c>
      <c r="E49" s="135">
        <v>819</v>
      </c>
      <c r="F49" s="33"/>
      <c r="G49" s="34"/>
      <c r="H49" s="69">
        <v>819</v>
      </c>
      <c r="I49" s="69">
        <v>819</v>
      </c>
      <c r="J49" s="63">
        <f t="shared" si="6"/>
        <v>0</v>
      </c>
      <c r="K49" s="128"/>
    </row>
    <row r="50" spans="1:11" s="9" customFormat="1" ht="62.25" customHeight="1" x14ac:dyDescent="0.35">
      <c r="A50" s="56" t="s">
        <v>8</v>
      </c>
      <c r="B50" s="38" t="s">
        <v>22</v>
      </c>
      <c r="C50" s="38" t="s">
        <v>23</v>
      </c>
      <c r="D50" s="13" t="s">
        <v>118</v>
      </c>
      <c r="E50" s="133">
        <v>1378.5</v>
      </c>
      <c r="F50" s="14"/>
      <c r="G50" s="5"/>
      <c r="H50" s="71">
        <v>0</v>
      </c>
      <c r="I50" s="71">
        <v>594</v>
      </c>
      <c r="J50" s="63">
        <f t="shared" si="6"/>
        <v>784.5</v>
      </c>
      <c r="K50" s="5"/>
    </row>
    <row r="51" spans="1:11" s="9" customFormat="1" ht="62.25" customHeight="1" x14ac:dyDescent="0.35">
      <c r="A51" s="56" t="s">
        <v>96</v>
      </c>
      <c r="B51" s="38" t="s">
        <v>97</v>
      </c>
      <c r="C51" s="38" t="s">
        <v>98</v>
      </c>
      <c r="D51" s="13" t="s">
        <v>99</v>
      </c>
      <c r="E51" s="133">
        <v>4125.2</v>
      </c>
      <c r="F51" s="14"/>
      <c r="G51" s="5"/>
      <c r="H51" s="71">
        <v>125.2</v>
      </c>
      <c r="I51" s="71">
        <v>125.2</v>
      </c>
      <c r="J51" s="63">
        <f t="shared" si="6"/>
        <v>4000</v>
      </c>
      <c r="K51" s="5"/>
    </row>
    <row r="52" spans="1:11" s="9" customFormat="1" ht="62.25" customHeight="1" x14ac:dyDescent="0.35">
      <c r="A52" s="56" t="s">
        <v>96</v>
      </c>
      <c r="B52" s="38" t="s">
        <v>138</v>
      </c>
      <c r="C52" s="38" t="s">
        <v>139</v>
      </c>
      <c r="D52" s="13" t="s">
        <v>140</v>
      </c>
      <c r="E52" s="133">
        <v>138</v>
      </c>
      <c r="F52" s="14"/>
      <c r="G52" s="5"/>
      <c r="H52" s="71">
        <v>138</v>
      </c>
      <c r="I52" s="71">
        <v>138</v>
      </c>
      <c r="J52" s="63">
        <f t="shared" si="6"/>
        <v>0</v>
      </c>
      <c r="K52" s="5"/>
    </row>
    <row r="53" spans="1:11" s="9" customFormat="1" ht="55.5" customHeight="1" x14ac:dyDescent="0.35">
      <c r="A53" s="56" t="s">
        <v>135</v>
      </c>
      <c r="B53" s="38" t="s">
        <v>112</v>
      </c>
      <c r="C53" s="38" t="s">
        <v>113</v>
      </c>
      <c r="D53" s="13" t="s">
        <v>114</v>
      </c>
      <c r="E53" s="133">
        <v>435</v>
      </c>
      <c r="F53" s="14"/>
      <c r="G53" s="5"/>
      <c r="H53" s="71">
        <v>435</v>
      </c>
      <c r="I53" s="71">
        <v>435</v>
      </c>
      <c r="J53" s="63">
        <f t="shared" si="6"/>
        <v>0</v>
      </c>
      <c r="K53" s="5"/>
    </row>
    <row r="54" spans="1:11" s="9" customFormat="1" ht="50.25" customHeight="1" x14ac:dyDescent="0.4">
      <c r="A54" s="13" t="s">
        <v>13</v>
      </c>
      <c r="B54" s="13" t="s">
        <v>27</v>
      </c>
      <c r="C54" s="57" t="s">
        <v>28</v>
      </c>
      <c r="D54" s="18" t="s">
        <v>26</v>
      </c>
      <c r="E54" s="133">
        <v>781</v>
      </c>
      <c r="F54" s="7"/>
      <c r="G54" s="5"/>
      <c r="H54" s="71">
        <v>781</v>
      </c>
      <c r="I54" s="71">
        <v>781</v>
      </c>
      <c r="J54" s="63">
        <f t="shared" si="6"/>
        <v>0</v>
      </c>
      <c r="K54" s="5"/>
    </row>
    <row r="55" spans="1:11" s="9" customFormat="1" ht="84.75" customHeight="1" x14ac:dyDescent="0.4">
      <c r="A55" s="13" t="s">
        <v>13</v>
      </c>
      <c r="B55" s="13" t="s">
        <v>85</v>
      </c>
      <c r="C55" s="13" t="s">
        <v>86</v>
      </c>
      <c r="D55" s="18" t="s">
        <v>182</v>
      </c>
      <c r="E55" s="133">
        <v>850</v>
      </c>
      <c r="F55" s="7"/>
      <c r="G55" s="5"/>
      <c r="H55" s="71">
        <v>850</v>
      </c>
      <c r="I55" s="71">
        <v>850</v>
      </c>
      <c r="J55" s="63">
        <f t="shared" si="6"/>
        <v>0</v>
      </c>
      <c r="K55" s="5"/>
    </row>
    <row r="56" spans="1:11" s="9" customFormat="1" ht="47.25" customHeight="1" x14ac:dyDescent="0.4">
      <c r="A56" s="13" t="s">
        <v>13</v>
      </c>
      <c r="B56" s="13" t="s">
        <v>119</v>
      </c>
      <c r="C56" s="13" t="s">
        <v>79</v>
      </c>
      <c r="D56" s="18" t="s">
        <v>88</v>
      </c>
      <c r="E56" s="133">
        <v>50</v>
      </c>
      <c r="F56" s="7"/>
      <c r="G56" s="5"/>
      <c r="H56" s="71">
        <v>50</v>
      </c>
      <c r="I56" s="71">
        <v>50</v>
      </c>
      <c r="J56" s="63">
        <f t="shared" si="6"/>
        <v>0</v>
      </c>
      <c r="K56" s="5"/>
    </row>
    <row r="57" spans="1:11" s="9" customFormat="1" ht="38.25" hidden="1" customHeight="1" x14ac:dyDescent="0.4">
      <c r="A57" s="13"/>
      <c r="B57" s="13"/>
      <c r="C57" s="57"/>
      <c r="D57" s="18"/>
      <c r="E57" s="133"/>
      <c r="F57" s="7"/>
      <c r="G57" s="5"/>
      <c r="H57" s="71"/>
      <c r="I57" s="71"/>
      <c r="J57" s="63">
        <f t="shared" si="6"/>
        <v>0</v>
      </c>
      <c r="K57" s="5"/>
    </row>
    <row r="58" spans="1:11" s="9" customFormat="1" ht="29.25" hidden="1" customHeight="1" x14ac:dyDescent="0.4">
      <c r="A58" s="13"/>
      <c r="B58" s="13"/>
      <c r="C58" s="57"/>
      <c r="D58" s="18"/>
      <c r="E58" s="133"/>
      <c r="F58" s="7"/>
      <c r="G58" s="5"/>
      <c r="H58" s="71"/>
      <c r="I58" s="71"/>
      <c r="J58" s="63">
        <f t="shared" si="6"/>
        <v>0</v>
      </c>
      <c r="K58" s="5"/>
    </row>
    <row r="59" spans="1:11" s="9" customFormat="1" ht="83.25" customHeight="1" x14ac:dyDescent="0.4">
      <c r="A59" s="209" t="s">
        <v>136</v>
      </c>
      <c r="B59" s="13" t="s">
        <v>137</v>
      </c>
      <c r="C59" s="13" t="s">
        <v>154</v>
      </c>
      <c r="D59" s="18" t="s">
        <v>183</v>
      </c>
      <c r="E59" s="133">
        <f>5359.7+4837.6</f>
        <v>10197.299999999999</v>
      </c>
      <c r="F59" s="7"/>
      <c r="G59" s="5"/>
      <c r="H59" s="71">
        <v>5973</v>
      </c>
      <c r="I59" s="71">
        <f>3573+2400</f>
        <v>5973</v>
      </c>
      <c r="J59" s="63">
        <f t="shared" si="6"/>
        <v>4224.2999999999993</v>
      </c>
      <c r="K59" s="5"/>
    </row>
    <row r="60" spans="1:11" s="9" customFormat="1" ht="41.25" customHeight="1" x14ac:dyDescent="0.4">
      <c r="A60" s="210"/>
      <c r="B60" s="13" t="s">
        <v>83</v>
      </c>
      <c r="C60" s="13" t="s">
        <v>84</v>
      </c>
      <c r="D60" s="18" t="s">
        <v>161</v>
      </c>
      <c r="E60" s="133">
        <v>875</v>
      </c>
      <c r="F60" s="7"/>
      <c r="G60" s="5"/>
      <c r="H60" s="71">
        <v>930.2</v>
      </c>
      <c r="I60" s="71">
        <v>871.1</v>
      </c>
      <c r="J60" s="63">
        <f t="shared" si="6"/>
        <v>3.8999999999999773</v>
      </c>
      <c r="K60" s="5"/>
    </row>
    <row r="61" spans="1:11" s="9" customFormat="1" ht="39" customHeight="1" x14ac:dyDescent="0.4">
      <c r="A61" s="211"/>
      <c r="B61" s="13" t="s">
        <v>104</v>
      </c>
      <c r="C61" s="13" t="s">
        <v>105</v>
      </c>
      <c r="D61" s="18" t="s">
        <v>106</v>
      </c>
      <c r="E61" s="133">
        <v>1644.2</v>
      </c>
      <c r="F61" s="7"/>
      <c r="G61" s="5"/>
      <c r="H61" s="73">
        <v>0</v>
      </c>
      <c r="I61" s="73">
        <v>0</v>
      </c>
      <c r="J61" s="63">
        <f t="shared" si="6"/>
        <v>1644.2</v>
      </c>
      <c r="K61" s="5"/>
    </row>
    <row r="62" spans="1:11" s="4" customFormat="1" ht="78.75" customHeight="1" x14ac:dyDescent="0.25">
      <c r="A62" s="188" t="s">
        <v>24</v>
      </c>
      <c r="B62" s="207"/>
      <c r="C62" s="207"/>
      <c r="D62" s="208"/>
      <c r="E62" s="74">
        <f t="shared" ref="E62:G62" si="15">SUM(E11+E36+E46)</f>
        <v>408686.15000000008</v>
      </c>
      <c r="F62" s="74">
        <f t="shared" si="15"/>
        <v>0</v>
      </c>
      <c r="G62" s="74">
        <f t="shared" si="15"/>
        <v>0</v>
      </c>
      <c r="H62" s="74">
        <f>SUM(H11+H36+H46)</f>
        <v>111991.70000000001</v>
      </c>
      <c r="I62" s="74">
        <f>SUM(I11+I36+I46)</f>
        <v>111991.7</v>
      </c>
      <c r="J62" s="74">
        <f>SUM(J11+J36+J46)</f>
        <v>297212.85000000003</v>
      </c>
      <c r="K62" s="74">
        <f>SUM(K11+K36+K46)</f>
        <v>0</v>
      </c>
    </row>
    <row r="63" spans="1:11" s="9" customFormat="1" ht="57" customHeight="1" x14ac:dyDescent="0.4">
      <c r="A63" s="13" t="s">
        <v>10</v>
      </c>
      <c r="B63" s="13" t="s">
        <v>29</v>
      </c>
      <c r="C63" s="13" t="s">
        <v>30</v>
      </c>
      <c r="D63" s="13" t="s">
        <v>33</v>
      </c>
      <c r="E63" s="133">
        <v>962.5</v>
      </c>
      <c r="F63" s="7"/>
      <c r="G63" s="5"/>
      <c r="H63" s="73">
        <v>0</v>
      </c>
      <c r="I63" s="73">
        <v>0</v>
      </c>
      <c r="J63" s="63">
        <f t="shared" si="6"/>
        <v>962.5</v>
      </c>
      <c r="K63" s="5"/>
    </row>
    <row r="64" spans="1:11" s="9" customFormat="1" ht="57" customHeight="1" x14ac:dyDescent="0.4">
      <c r="A64" s="13"/>
      <c r="B64" s="13"/>
      <c r="C64" s="13"/>
      <c r="D64" s="13" t="s">
        <v>162</v>
      </c>
      <c r="E64" s="133">
        <v>380</v>
      </c>
      <c r="F64" s="7"/>
      <c r="G64" s="5"/>
      <c r="H64" s="73">
        <v>360</v>
      </c>
      <c r="I64" s="73">
        <v>360</v>
      </c>
      <c r="J64" s="63">
        <f t="shared" si="6"/>
        <v>20</v>
      </c>
      <c r="K64" s="5"/>
    </row>
    <row r="65" spans="1:11" s="9" customFormat="1" ht="54.75" customHeight="1" x14ac:dyDescent="0.4">
      <c r="A65" s="13" t="s">
        <v>10</v>
      </c>
      <c r="B65" s="13" t="s">
        <v>31</v>
      </c>
      <c r="C65" s="13" t="s">
        <v>32</v>
      </c>
      <c r="D65" s="13" t="s">
        <v>34</v>
      </c>
      <c r="E65" s="133">
        <v>110</v>
      </c>
      <c r="F65" s="7"/>
      <c r="G65" s="5"/>
      <c r="H65" s="73">
        <v>110</v>
      </c>
      <c r="I65" s="73">
        <v>110</v>
      </c>
      <c r="J65" s="63">
        <f t="shared" si="6"/>
        <v>0</v>
      </c>
      <c r="K65" s="5"/>
    </row>
    <row r="66" spans="1:11" s="9" customFormat="1" ht="57" customHeight="1" x14ac:dyDescent="0.4">
      <c r="A66" s="13" t="s">
        <v>10</v>
      </c>
      <c r="B66" s="13" t="s">
        <v>50</v>
      </c>
      <c r="C66" s="13" t="s">
        <v>51</v>
      </c>
      <c r="D66" s="13" t="s">
        <v>52</v>
      </c>
      <c r="E66" s="133">
        <v>2278.6999999999998</v>
      </c>
      <c r="F66" s="7"/>
      <c r="G66" s="5"/>
      <c r="H66" s="73">
        <v>0</v>
      </c>
      <c r="I66" s="73">
        <v>0</v>
      </c>
      <c r="J66" s="63">
        <f t="shared" si="6"/>
        <v>2278.6999999999998</v>
      </c>
      <c r="K66" s="5"/>
    </row>
    <row r="67" spans="1:11" s="9" customFormat="1" ht="54.75" hidden="1" customHeight="1" x14ac:dyDescent="0.4">
      <c r="A67" s="13" t="s">
        <v>10</v>
      </c>
      <c r="B67" s="13" t="s">
        <v>156</v>
      </c>
      <c r="C67" s="13" t="s">
        <v>155</v>
      </c>
      <c r="D67" s="13"/>
      <c r="E67" s="133"/>
      <c r="F67" s="7"/>
      <c r="G67" s="5"/>
      <c r="H67" s="73"/>
      <c r="I67" s="73"/>
      <c r="J67" s="63">
        <f t="shared" si="6"/>
        <v>0</v>
      </c>
      <c r="K67" s="5"/>
    </row>
    <row r="68" spans="1:11" s="4" customFormat="1" ht="71.25" customHeight="1" x14ac:dyDescent="0.25">
      <c r="A68" s="188" t="s">
        <v>25</v>
      </c>
      <c r="B68" s="207"/>
      <c r="C68" s="207"/>
      <c r="D68" s="208"/>
      <c r="E68" s="74">
        <f t="shared" ref="E68:H68" si="16">SUM(E63:E66)</f>
        <v>3731.2</v>
      </c>
      <c r="F68" s="74">
        <f t="shared" si="16"/>
        <v>0</v>
      </c>
      <c r="G68" s="74">
        <f t="shared" si="16"/>
        <v>0</v>
      </c>
      <c r="H68" s="74">
        <f t="shared" si="16"/>
        <v>470</v>
      </c>
      <c r="I68" s="74">
        <f t="shared" ref="I68:J68" si="17">SUM(I63:I66)</f>
        <v>470</v>
      </c>
      <c r="J68" s="74">
        <f t="shared" si="17"/>
        <v>3261.2</v>
      </c>
      <c r="K68" s="74">
        <f t="shared" ref="K68" si="18">SUM(K63:K66)</f>
        <v>0</v>
      </c>
    </row>
    <row r="69" spans="1:11" s="4" customFormat="1" ht="33.75" customHeight="1" x14ac:dyDescent="0.3">
      <c r="A69" s="59" t="s">
        <v>5</v>
      </c>
      <c r="B69" s="59"/>
      <c r="C69" s="59"/>
      <c r="D69" s="59"/>
      <c r="E69" s="75">
        <f t="shared" ref="E69:K69" si="19">SUM(E8+E62+E68)</f>
        <v>413116.15000000008</v>
      </c>
      <c r="F69" s="75">
        <f t="shared" si="19"/>
        <v>0</v>
      </c>
      <c r="G69" s="75">
        <f t="shared" si="19"/>
        <v>0</v>
      </c>
      <c r="H69" s="75">
        <f t="shared" si="19"/>
        <v>112461.70000000001</v>
      </c>
      <c r="I69" s="75">
        <f t="shared" si="19"/>
        <v>112461.7</v>
      </c>
      <c r="J69" s="75">
        <f t="shared" si="19"/>
        <v>301172.85000000003</v>
      </c>
      <c r="K69" s="75">
        <f t="shared" si="19"/>
        <v>0</v>
      </c>
    </row>
    <row r="70" spans="1:11" s="30" customFormat="1" ht="18" x14ac:dyDescent="0.35">
      <c r="E70" s="137"/>
    </row>
    <row r="71" spans="1:11" s="25" customFormat="1" ht="18" x14ac:dyDescent="0.35">
      <c r="A71" s="174"/>
      <c r="B71" s="174"/>
      <c r="C71" s="174"/>
      <c r="D71" s="174"/>
      <c r="E71" s="138"/>
    </row>
    <row r="72" spans="1:11" s="25" customFormat="1" ht="15.6" x14ac:dyDescent="0.3">
      <c r="E72" s="139"/>
    </row>
    <row r="73" spans="1:11" s="25" customFormat="1" ht="15.6" x14ac:dyDescent="0.3">
      <c r="E73" s="140"/>
    </row>
    <row r="74" spans="1:11" s="29" customFormat="1" ht="15.6" x14ac:dyDescent="0.3">
      <c r="E74" s="141"/>
    </row>
    <row r="75" spans="1:11" s="29" customFormat="1" ht="15.6" x14ac:dyDescent="0.3">
      <c r="E75" s="141"/>
    </row>
  </sheetData>
  <mergeCells count="11">
    <mergeCell ref="A71:D71"/>
    <mergeCell ref="A2:G2"/>
    <mergeCell ref="A36:D36"/>
    <mergeCell ref="A11:D11"/>
    <mergeCell ref="A37:A42"/>
    <mergeCell ref="B37:D37"/>
    <mergeCell ref="A62:D62"/>
    <mergeCell ref="A68:D68"/>
    <mergeCell ref="A8:D8"/>
    <mergeCell ref="A59:A61"/>
    <mergeCell ref="A46:D46"/>
  </mergeCells>
  <printOptions horizontalCentered="1"/>
  <pageMargins left="0.2" right="0.2" top="0.59055118110236227" bottom="0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апрель</vt:lpstr>
      <vt:lpstr>для Думы в апреле</vt:lpstr>
      <vt:lpstr>2017</vt:lpstr>
      <vt:lpstr>'2017'!Заголовки_для_печати</vt:lpstr>
      <vt:lpstr>апрель!Заголовки_для_печати</vt:lpstr>
      <vt:lpstr>'для Думы в апреле'!Заголовки_для_печати</vt:lpstr>
      <vt:lpstr>'2017'!Область_печати</vt:lpstr>
      <vt:lpstr>апрель!Область_печати</vt:lpstr>
      <vt:lpstr>'для Думы в апреле'!Область_печати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2017-06-16T11:14:45Z</dcterms:modified>
</cp:coreProperties>
</file>