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2024 год исполнение бюджета\Дума\3з. приложения к пояснительной записке\"/>
    </mc:Choice>
  </mc:AlternateContent>
  <bookViews>
    <workbookView xWindow="0" yWindow="0" windowWidth="21570" windowHeight="9915"/>
  </bookViews>
  <sheets>
    <sheet name="Бюджет" sheetId="2" r:id="rId1"/>
  </sheets>
  <definedNames>
    <definedName name="_xlnm.Print_Titles" localSheetId="0">Бюджет!$4:$7</definedName>
    <definedName name="_xlnm.Print_Area" localSheetId="0">Бюджет!$A$1:$J$65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2" l="1"/>
  <c r="G58" i="2" l="1"/>
  <c r="G24" i="2"/>
  <c r="H14" i="2"/>
  <c r="H15" i="2"/>
  <c r="H16" i="2"/>
  <c r="D64" i="2" l="1"/>
  <c r="D62" i="2"/>
  <c r="D59" i="2"/>
  <c r="D56" i="2"/>
  <c r="D51" i="2"/>
  <c r="D49" i="2"/>
  <c r="D40" i="2"/>
  <c r="D38" i="2"/>
  <c r="D33" i="2"/>
  <c r="D26" i="2"/>
  <c r="D21" i="2"/>
  <c r="D8" i="2"/>
  <c r="G13" i="2"/>
  <c r="E62" i="2"/>
  <c r="E59" i="2"/>
  <c r="E56" i="2"/>
  <c r="E51" i="2"/>
  <c r="E49" i="2"/>
  <c r="E46" i="2"/>
  <c r="E40" i="2"/>
  <c r="E38" i="2"/>
  <c r="E33" i="2"/>
  <c r="E26" i="2"/>
  <c r="E21" i="2"/>
  <c r="E8" i="2"/>
  <c r="F64" i="2"/>
  <c r="F62" i="2"/>
  <c r="F59" i="2"/>
  <c r="F56" i="2"/>
  <c r="F51" i="2"/>
  <c r="F49" i="2"/>
  <c r="F46" i="2"/>
  <c r="F40" i="2"/>
  <c r="F38" i="2"/>
  <c r="F33" i="2"/>
  <c r="F26" i="2"/>
  <c r="F21" i="2"/>
  <c r="F8" i="2"/>
  <c r="E64" i="2" l="1"/>
  <c r="G23" i="2"/>
  <c r="H24" i="2" l="1"/>
  <c r="D46" i="2"/>
  <c r="H25" i="2"/>
  <c r="G25" i="2"/>
  <c r="G35" i="2" l="1"/>
  <c r="G9" i="2"/>
  <c r="G8" i="2" l="1"/>
  <c r="G59" i="2" l="1"/>
  <c r="H59" i="2"/>
  <c r="G57" i="2"/>
  <c r="H57" i="2"/>
  <c r="G21" i="2"/>
  <c r="H21" i="2"/>
  <c r="G22" i="2"/>
  <c r="H22" i="2"/>
  <c r="H9" i="2" l="1"/>
  <c r="G63" i="2" l="1"/>
  <c r="H63" i="2"/>
  <c r="H10" i="2" l="1"/>
  <c r="H11" i="2"/>
  <c r="H12" i="2"/>
  <c r="H13" i="2"/>
  <c r="H17" i="2"/>
  <c r="H18" i="2"/>
  <c r="H23" i="2"/>
  <c r="H27" i="2"/>
  <c r="H28" i="2"/>
  <c r="H29" i="2"/>
  <c r="H30" i="2"/>
  <c r="H31" i="2"/>
  <c r="H32" i="2"/>
  <c r="H34" i="2"/>
  <c r="H35" i="2"/>
  <c r="H36" i="2"/>
  <c r="H37" i="2"/>
  <c r="H39" i="2"/>
  <c r="H41" i="2"/>
  <c r="H42" i="2"/>
  <c r="H43" i="2"/>
  <c r="H44" i="2"/>
  <c r="H45" i="2"/>
  <c r="H47" i="2"/>
  <c r="H48" i="2"/>
  <c r="H50" i="2"/>
  <c r="H52" i="2"/>
  <c r="H53" i="2"/>
  <c r="H54" i="2"/>
  <c r="H55" i="2"/>
  <c r="H60" i="2"/>
  <c r="H61" i="2"/>
  <c r="G10" i="2"/>
  <c r="G11" i="2"/>
  <c r="G12" i="2"/>
  <c r="G17" i="2"/>
  <c r="G18" i="2"/>
  <c r="G27" i="2"/>
  <c r="G28" i="2"/>
  <c r="G29" i="2"/>
  <c r="G30" i="2"/>
  <c r="G31" i="2"/>
  <c r="G32" i="2"/>
  <c r="G34" i="2"/>
  <c r="G36" i="2"/>
  <c r="G37" i="2"/>
  <c r="G39" i="2"/>
  <c r="G41" i="2"/>
  <c r="G42" i="2"/>
  <c r="G43" i="2"/>
  <c r="G44" i="2"/>
  <c r="G45" i="2"/>
  <c r="G47" i="2"/>
  <c r="G48" i="2"/>
  <c r="G50" i="2"/>
  <c r="G52" i="2"/>
  <c r="G54" i="2"/>
  <c r="G55" i="2"/>
  <c r="G60" i="2"/>
  <c r="G61" i="2"/>
  <c r="G51" i="2"/>
  <c r="G33" i="2" l="1"/>
  <c r="H49" i="2"/>
  <c r="G62" i="2"/>
  <c r="G56" i="2"/>
  <c r="H51" i="2"/>
  <c r="G46" i="2"/>
  <c r="G40" i="2"/>
  <c r="G38" i="2"/>
  <c r="H26" i="2"/>
  <c r="H8" i="2"/>
  <c r="G49" i="2"/>
  <c r="G26" i="2"/>
  <c r="H56" i="2"/>
  <c r="H40" i="2"/>
  <c r="H62" i="2"/>
  <c r="H46" i="2"/>
  <c r="H38" i="2"/>
  <c r="H33" i="2"/>
  <c r="G64" i="2" l="1"/>
  <c r="H64" i="2"/>
</calcChain>
</file>

<file path=xl/sharedStrings.xml><?xml version="1.0" encoding="utf-8"?>
<sst xmlns="http://schemas.openxmlformats.org/spreadsheetml/2006/main" count="118" uniqueCount="111">
  <si>
    <t>Подраздел: Обслуживание государственного внутреннего и муниципального долга</t>
  </si>
  <si>
    <t>Раздел: ОБСЛУЖИВАНИЕ ГОСУДАРСТВЕННОГО И МУНИЦИПАЛЬНОГО ДОЛГА</t>
  </si>
  <si>
    <t>Подраздел: Другие вопросы в области средств массовой информации</t>
  </si>
  <si>
    <t>Подраздел: Периодическая печать и издательства</t>
  </si>
  <si>
    <t>Раздел: СРЕДСТВА МАССОВОЙ ИНФОРМАЦИИ</t>
  </si>
  <si>
    <t>Подраздел: Физическая культура</t>
  </si>
  <si>
    <t>Раздел: ФИЗИЧЕСКАЯ КУЛЬТУРА И СПОРТ</t>
  </si>
  <si>
    <t>Подраздел: Другие вопросы в области социальной политики</t>
  </si>
  <si>
    <t>Подраздел: Охрана семьи и детства</t>
  </si>
  <si>
    <t>Подраздел: Социальное обеспечение населения</t>
  </si>
  <si>
    <t>Подраздел: Пенсионное обеспечение</t>
  </si>
  <si>
    <t>Раздел: СОЦИАЛЬНАЯ ПОЛИТИКА</t>
  </si>
  <si>
    <t>Подраздел: Другие вопросы в области здравоохранения</t>
  </si>
  <si>
    <t>Раздел: ЗДРАВООХРАНЕНИЕ</t>
  </si>
  <si>
    <t>Подраздел: Другие вопросы в области культуры, кинематографии</t>
  </si>
  <si>
    <t>Подраздел: Культура</t>
  </si>
  <si>
    <t>Раздел: КУЛЬТУРА, КИНЕМАТОГРАФИЯ</t>
  </si>
  <si>
    <t>Подраздел: Другие вопросы в области образования</t>
  </si>
  <si>
    <t>Подраздел: Молодежная политика</t>
  </si>
  <si>
    <t>Подраздел: Дополнительное образование детей</t>
  </si>
  <si>
    <t>Подраздел: Общее образование</t>
  </si>
  <si>
    <t>Подраздел: Дошкольное образование</t>
  </si>
  <si>
    <t>Раздел: ОБРАЗОВАНИЕ</t>
  </si>
  <si>
    <t>Подраздел: Другие вопросы в области охраны окружающей среды</t>
  </si>
  <si>
    <t>Раздел: ОХРАНА ОКРУЖАЮЩЕЙ СРЕДЫ</t>
  </si>
  <si>
    <t>Подраздел: Другие вопросы в области жилищно-коммунального хозяйства</t>
  </si>
  <si>
    <t>Подраздел: Благоустройство</t>
  </si>
  <si>
    <t>Подраздел: Коммунальное хозяйство</t>
  </si>
  <si>
    <t>Подраздел: Жилищное хозяйство</t>
  </si>
  <si>
    <t>Раздел: ЖИЛИЩНО-КОММУНАЛЬНОЕ ХОЗЯЙСТВО</t>
  </si>
  <si>
    <t>Подраздел: Другие вопросы в области национальной экономики</t>
  </si>
  <si>
    <t>Подраздел: Связь и информатика</t>
  </si>
  <si>
    <t>Подраздел: Дорожное хозяйство (дорожные фонды)</t>
  </si>
  <si>
    <t>Подраздел: Транспорт</t>
  </si>
  <si>
    <t>Подраздел: Сельское хозяйство и рыболовство</t>
  </si>
  <si>
    <t>Подраздел: Общеэкономические вопросы</t>
  </si>
  <si>
    <t>Раздел: НАЦИОНАЛЬНАЯ ЭКОНОМИКА</t>
  </si>
  <si>
    <t>Подраздел: Органы юстиции</t>
  </si>
  <si>
    <t>Раздел: НАЦИОНАЛЬНАЯ БЕЗОПАСНОСТЬ И ПРАВООХРАНИТЕЛЬНАЯ ДЕЯТЕЛЬНОСТЬ</t>
  </si>
  <si>
    <t>Подраздел: Другие общегосударственные вопросы</t>
  </si>
  <si>
    <t>Подраздел: Резервные фонды</t>
  </si>
  <si>
    <t>Подраздел: Обеспечение деятельности финансовых, налоговых и таможенных органов и органов финансового (финансово-бюджетного) надзора</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</si>
  <si>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</si>
  <si>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</si>
  <si>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</si>
  <si>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</si>
  <si>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</si>
  <si>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Наименование</t>
  </si>
  <si>
    <t>% исполнения к  утвержден-     ному плану года</t>
  </si>
  <si>
    <t>% исполнения к  уточненному плану года</t>
  </si>
  <si>
    <t>Приложение к пояснительной записке</t>
  </si>
  <si>
    <t>Рз, Пр</t>
  </si>
  <si>
    <t>Всего расходов:</t>
  </si>
  <si>
    <t xml:space="preserve">Пояснения по отклонениям, если отклонения составили 5% и более от уточненного плана на год в ту или другую сторону </t>
  </si>
  <si>
    <t>01.00</t>
  </si>
  <si>
    <t>03.00</t>
  </si>
  <si>
    <t>04.00</t>
  </si>
  <si>
    <t>05.00</t>
  </si>
  <si>
    <t>06.00</t>
  </si>
  <si>
    <t>07.00</t>
  </si>
  <si>
    <t>08.00</t>
  </si>
  <si>
    <t>09.00</t>
  </si>
  <si>
    <t>10.00</t>
  </si>
  <si>
    <t>11.00</t>
  </si>
  <si>
    <t>12.00</t>
  </si>
  <si>
    <t>13.00</t>
  </si>
  <si>
    <t>Подраздел: Обеспечение проведения выборов и референдумов</t>
  </si>
  <si>
    <t>Увеличен объем бюджетных ассигнований на проведение муниципальных выборов</t>
  </si>
  <si>
    <t>Увеличен объем бюджетных ассигнований на доплаты к пенсиям муниципальных служащих</t>
  </si>
  <si>
    <t xml:space="preserve">Пояснения по отклонениям, если отклонения составили 5% и более от утвержденного плана на год в ту или другую сторону </t>
  </si>
  <si>
    <t>Раздел: НАЦИОНАЛЬНАЯ ОБОРОНА</t>
  </si>
  <si>
    <t>Подраздел: Мобилизационная и вневойсковая подготовка</t>
  </si>
  <si>
    <t>02.00</t>
  </si>
  <si>
    <t>02.03</t>
  </si>
  <si>
    <t>Подраздел: Гражданская оборона</t>
  </si>
  <si>
    <t>тыс.рублей</t>
  </si>
  <si>
    <t>Увеличен объем бюджетных ассигнований на проведение муниципальных выборов и референдумов</t>
  </si>
  <si>
    <t>Увеличен объем иных межбюджетных трансфертов на финансовое обеспечение мероприятий, связанных с содержанием мест сбора и приема мобилизационых ресурсов</t>
  </si>
  <si>
    <t xml:space="preserve">Увеличен объем бюджетных ассигнований на выплату заработной платы и начислений на выплаты по оплате труда в целях достижения целевого показателя </t>
  </si>
  <si>
    <t>Увеличен объем бюджетных ассигнований на выплату заработной платы и начислений на выплаты по оплате труда работникам муниципального учреждения</t>
  </si>
  <si>
    <t>Подраздел: Защита населения и территории от чрезвычайных ситуаций природного и техногенного характера, пожарная безопасность</t>
  </si>
  <si>
    <t>Подраздел: Спорт высших достижений</t>
  </si>
  <si>
    <t>Увеличен объем бюджетных ассигнований на реализацию мероприятий по профилактике правонарушений в сфере общественного порядка</t>
  </si>
  <si>
    <t>Уменьшен объем бюджетных ассигнований на поддержку сельскохозяйственного производства</t>
  </si>
  <si>
    <t xml:space="preserve">Увеличен объем бюджетных ассигнований на реализацию мероприятий по ликвидации несанкционированных свалок </t>
  </si>
  <si>
    <t>Увеличен объем бюджетных ассигований на выплату заработной платы и начислений на выплаты по оплате труда работникам учреждения в связи с увеличением МРОТ</t>
  </si>
  <si>
    <t>Увеличен объем бюджетных ассигований на выплату заработной платы и начислений на выплаты по оплате труда работникам учреждений дополнительного образования детей в целях достижения целевого показателя</t>
  </si>
  <si>
    <t>Подраздел: Другие вопросы в области национальной безопасности и правоохранительной деятельности</t>
  </si>
  <si>
    <t>Утвержденный план на 2024 год, утвержден решением Думы города Мегиона от 15.12.2023 №347</t>
  </si>
  <si>
    <t>Исполнено за 2024 год</t>
  </si>
  <si>
    <t>Увеличен объем бюджетных ассигнований на выплату заработной платы и начислений на выплаты по оплате труда в целях достижения целевого показателя и в связи с увеличением МРОТ</t>
  </si>
  <si>
    <t xml:space="preserve">Уточненный план на 2024 год, утвержден решением Думы города Мегиона от 23.12.2024 №428 (с учетом уведомлений ДФ ХМАО-Югры)                                                                                                                                                                                                                         
</t>
  </si>
  <si>
    <t xml:space="preserve">Увеличен объем бюджетных ассигнований на реализацию мероприятий по организации и обеспечение отдыха и оздоровления  детей </t>
  </si>
  <si>
    <t>Уменьшен объем бюджетных ассигнований путем внутреннего перераспределения на первоочередные расходы</t>
  </si>
  <si>
    <t>Потребность в непредвиденных расходах не возникала</t>
  </si>
  <si>
    <t>Увеличен объем бюджетных ассигнований на обеспечение деятельности, оплату труда МКУ "Служба обеспечения", на оплату исполнительных документов, предписаний надзорных органов</t>
  </si>
  <si>
    <t>Увеличен объем бюджетных ассигнований на капитальный ремонт и ремонт автомобильных дорог общего пользования, искусственных сооружений, а также внутриквартальных проездов</t>
  </si>
  <si>
    <t>Увеличен объем бюджетных ассигнований на обеспечение деятельности, оплату труда МКУ "Управление капитального строительства и жилищно-коммунального комплекса", исполнение исполнительных документов</t>
  </si>
  <si>
    <t xml:space="preserve">Увеличен объем бюджетных ассигнований на реализацию мероприятий по обеспечению устойчивого сокращения непригодного для проживания жилищного фонда, переселение граждан из аварийного многоквартирного дома, расположенного по адресу: г.Мегион, ул.Заречная, д. 25/1 </t>
  </si>
  <si>
    <t>Бюджетные ассигнования не освоены в полном объеме в связи с незавершенными судебными разбирательствами по изъятию жилых помещений</t>
  </si>
  <si>
    <t>Увеличен объем бюджетных ассигнований на предоставление субсидии на финансовое обеспечение затрат юридическим лицам (за исключением муниципальных учреждений), осуществляющим свою деятельность в сфере тепло-, водоснабжения и водоотведения и оказывающих коммунальные услуги населению города Мегиона, связанных с погашением задолженности за потребленные топливно-энергетические ресурсы</t>
  </si>
  <si>
    <t>Сложилась экономия бюджетных ассигнований по результатам проведённых аукционов на ликвидацию мест несанкционированных свалок</t>
  </si>
  <si>
    <t>Увеличен объем бюджетных ассигнований на реализацию полномочий в области строительства и жилищных отношений, предоставление единовременной денежной выплаты гражданам, заключившим контракт о прохождении военной службы в Вооруженных Силах Российской Федерации, направленных для выполнения задач в ходе специальной военной операции</t>
  </si>
  <si>
    <t>Уменьшен объем бюджетных ассигнований, в связи с отсутствием потребности</t>
  </si>
  <si>
    <t>Увеличен объем бюджетных ассигнований на благоустройство набережной зоны на берегу р.Мега, городской площади пгт. Высокий, монтаж ограждения на тротуаре вдоль Саймы, установку туалетного модуля на объекте "Парк на берегу р.Мега ("Мега.Парк"), приобретение топиарных фигур, оборудования энергетического хозяйства</t>
  </si>
  <si>
    <t>Исполнитель не исполнил свои обязательства в отчетном периоде по муниципальному контракт на разработку комплексной схемы организации транспортного обслуживания населения общественным транспортом в сумме 1 393,0 тыс. рублей</t>
  </si>
  <si>
    <t>Увеличен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отдельных государственных полномочий в области образования,  доведение заработной платы низкооплачиваемых категорий работников до МРОТ,  оплату труда работников муниципальных бразовательных организаций дошкольного образования, не участвующих в реализации основных общеобразовательных программ в соответствии с федеральными государственными образовательными стандартами, реализацию наказов избирателей депутатам Думы ХМАО-Югры</t>
  </si>
  <si>
    <t xml:space="preserve">Увеличен объем бюджетных ассигнований в связи с необходимостью увеличения финансирования проектов социально-ориентированных некоммерческих организаций </t>
  </si>
  <si>
    <t>Сведения о фактически произведенных расходах по разделам и подразделам классификации расходов бюджета городского округа Мегион Ханты-Мансийского автономного округа – Югры за 2024 год в сравнении с первоначально утвержденными  решением Думы города Мегиона о бюджете значениями и с уточненными значениями с учетом внесенных изменений</t>
  </si>
  <si>
    <t>Экономия в связи с невостребованностью бюджетных ассигнований</t>
  </si>
  <si>
    <t>Увеличен объем бюджетных ассигнований на обеспечение государственных гарантий на получение образования и осуществление переданных органам местного самоуправления отдельных государственных полномочий в области образования,  ежемесячное денежное вознаграждение за классное руководство педагогическим работникам муниципальных общеобразовательных организаций,  доведение заработной платы низкооплачиваемых категорий работников до МРОТ,  оплату труда работников муниципальных общеобразовательных организаций, не участвующих в реализации основных общеобразовательных программ в соответствии с федеральными государственными образовательными стандартами, реализацию наказов избирателей депутатам Думы ХМАО-Югры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</si>
</sst>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
    <numFmt numFmtId="167" formatCode="#,##0.0;[Red]\-#,##0.0;0.0"/>
  </numFmts>
  <fonts count="19" x14ac:knownFonts="1">
    <font>
      <sz val="11"/>
      <color theme="1"/>
      <name val="Calibri"/>
      <family val="2"/>
      <charset val="204"/>
      <scheme val="minor"/>
    </font>
    <font>
      <sz val="10"/>
      <name val="Arial"/>
      <family val="2"/>
      <charset val="204"/>
    </font>
    <font>
      <b/>
      <sz val="10"/>
      <name val="Times New Roman"/>
      <family val="1"/>
      <charset val="204"/>
    </font>
    <font>
      <b/>
      <sz val="10"/>
      <color theme="1"/>
      <name val="Times New Roman"/>
      <family val="1"/>
      <charset val="204"/>
    </font>
    <font>
      <b/>
      <sz val="10"/>
      <name val="Arial"/>
      <family val="2"/>
      <charset val="204"/>
    </font>
    <font>
      <sz val="9"/>
      <name val="Times New Roman"/>
      <family val="1"/>
      <charset val="204"/>
    </font>
    <font>
      <sz val="9"/>
      <color theme="1"/>
      <name val="Times New Roman"/>
      <family val="1"/>
      <charset val="204"/>
    </font>
    <font>
      <b/>
      <sz val="9"/>
      <name val="Times New Roman"/>
      <family val="1"/>
      <charset val="204"/>
    </font>
    <font>
      <b/>
      <sz val="9"/>
      <color theme="1"/>
      <name val="Times New Roman"/>
      <family val="1"/>
      <charset val="204"/>
    </font>
    <font>
      <sz val="10"/>
      <name val="Arial"/>
      <family val="2"/>
      <charset val="204"/>
    </font>
    <font>
      <sz val="9"/>
      <color rgb="FF000000"/>
      <name val="Times New Roman"/>
      <family val="1"/>
      <charset val="204"/>
    </font>
    <font>
      <b/>
      <sz val="12"/>
      <name val="Times New Roman"/>
      <family val="1"/>
      <charset val="204"/>
    </font>
    <font>
      <sz val="10"/>
      <name val="Times New Roman"/>
      <family val="1"/>
      <charset val="204"/>
    </font>
    <font>
      <sz val="11"/>
      <color theme="1"/>
      <name val="Times New Roman"/>
      <family val="1"/>
      <charset val="204"/>
    </font>
    <font>
      <sz val="8"/>
      <name val="Times New Roman"/>
      <family val="1"/>
      <charset val="204"/>
    </font>
    <font>
      <sz val="12"/>
      <name val="Arial"/>
      <family val="2"/>
      <charset val="204"/>
    </font>
    <font>
      <b/>
      <sz val="12"/>
      <color indexed="9"/>
      <name val="Times New Roman"/>
      <family val="1"/>
      <charset val="204"/>
    </font>
    <font>
      <sz val="12"/>
      <name val="Times New Roman"/>
      <family val="1"/>
      <charset val="204"/>
    </font>
    <font>
      <sz val="11"/>
      <color rgb="FF22272F"/>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68">
    <xf numFmtId="0" fontId="0" fillId="0" borderId="0" xfId="0"/>
    <xf numFmtId="0" fontId="1" fillId="2" borderId="0" xfId="1" applyFill="1"/>
    <xf numFmtId="0" fontId="1" fillId="2" borderId="0" xfId="1" applyFill="1" applyBorder="1" applyProtection="1">
      <protection hidden="1"/>
    </xf>
    <xf numFmtId="0" fontId="1" fillId="2" borderId="0" xfId="1" applyNumberFormat="1" applyFont="1" applyFill="1" applyAlignment="1" applyProtection="1">
      <protection hidden="1"/>
    </xf>
    <xf numFmtId="0" fontId="4" fillId="2" borderId="0" xfId="1" applyFont="1" applyFill="1" applyBorder="1" applyProtection="1">
      <protection hidden="1"/>
    </xf>
    <xf numFmtId="0" fontId="4" fillId="2" borderId="0" xfId="1" applyFont="1" applyFill="1"/>
    <xf numFmtId="0" fontId="12" fillId="2" borderId="0" xfId="1" applyFont="1" applyFill="1"/>
    <xf numFmtId="0" fontId="12" fillId="2" borderId="0" xfId="1" applyFont="1" applyFill="1" applyProtection="1">
      <protection hidden="1"/>
    </xf>
    <xf numFmtId="0" fontId="15" fillId="2" borderId="0" xfId="1" applyNumberFormat="1" applyFont="1" applyFill="1" applyBorder="1" applyAlignment="1" applyProtection="1">
      <protection hidden="1"/>
    </xf>
    <xf numFmtId="0" fontId="15" fillId="2" borderId="0" xfId="1" applyFont="1" applyFill="1"/>
    <xf numFmtId="0" fontId="1" fillId="0" borderId="0" xfId="1" applyFill="1"/>
    <xf numFmtId="0" fontId="12" fillId="0" borderId="0" xfId="1" applyNumberFormat="1" applyFont="1" applyFill="1" applyBorder="1" applyAlignment="1" applyProtection="1">
      <alignment wrapText="1"/>
      <protection hidden="1"/>
    </xf>
    <xf numFmtId="0" fontId="12" fillId="0" borderId="0" xfId="1" applyFont="1" applyFill="1" applyBorder="1" applyProtection="1">
      <protection hidden="1"/>
    </xf>
    <xf numFmtId="0" fontId="12" fillId="0" borderId="0" xfId="1" applyFont="1" applyFill="1" applyProtection="1">
      <protection hidden="1"/>
    </xf>
    <xf numFmtId="0" fontId="1" fillId="0" borderId="0" xfId="1" applyFill="1" applyBorder="1" applyProtection="1">
      <protection hidden="1"/>
    </xf>
    <xf numFmtId="0" fontId="4" fillId="0" borderId="0" xfId="1" applyFont="1" applyFill="1" applyBorder="1" applyProtection="1">
      <protection hidden="1"/>
    </xf>
    <xf numFmtId="0" fontId="4" fillId="0" borderId="0" xfId="1" applyFont="1" applyFill="1"/>
    <xf numFmtId="0" fontId="5" fillId="3" borderId="1" xfId="1" applyFont="1" applyFill="1" applyBorder="1" applyAlignment="1">
      <alignment vertical="center" wrapText="1"/>
    </xf>
    <xf numFmtId="164" fontId="5" fillId="0" borderId="1" xfId="1" applyNumberFormat="1" applyFont="1" applyFill="1" applyBorder="1" applyAlignment="1" applyProtection="1">
      <alignment horizontal="center" vertical="center" wrapText="1"/>
      <protection hidden="1"/>
    </xf>
    <xf numFmtId="49" fontId="7" fillId="0" borderId="1" xfId="1"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protection hidden="1"/>
    </xf>
    <xf numFmtId="166" fontId="7" fillId="0" borderId="1" xfId="1"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center" vertical="center" wrapText="1"/>
      <protection hidden="1"/>
    </xf>
    <xf numFmtId="49" fontId="5" fillId="0" borderId="1" xfId="1" applyNumberFormat="1" applyFont="1" applyFill="1" applyBorder="1" applyAlignment="1" applyProtection="1">
      <alignment horizontal="center" vertical="center" wrapText="1"/>
      <protection hidden="1"/>
    </xf>
    <xf numFmtId="0" fontId="5" fillId="3" borderId="1" xfId="1" applyFont="1" applyFill="1" applyBorder="1" applyAlignment="1" applyProtection="1">
      <alignment vertical="center" wrapText="1"/>
      <protection hidden="1"/>
    </xf>
    <xf numFmtId="0" fontId="7" fillId="3" borderId="1" xfId="1" applyFont="1" applyFill="1" applyBorder="1" applyAlignment="1" applyProtection="1">
      <alignment vertical="center"/>
      <protection hidden="1"/>
    </xf>
    <xf numFmtId="0" fontId="5" fillId="0" borderId="1" xfId="1" applyFont="1" applyFill="1" applyBorder="1" applyAlignment="1" applyProtection="1">
      <alignment vertical="center" wrapText="1"/>
      <protection hidden="1"/>
    </xf>
    <xf numFmtId="0" fontId="5" fillId="0" borderId="1" xfId="1" applyFont="1" applyFill="1" applyBorder="1" applyAlignment="1" applyProtection="1">
      <alignment horizontal="justify" vertical="center"/>
      <protection hidden="1"/>
    </xf>
    <xf numFmtId="0" fontId="7" fillId="0" borderId="1" xfId="1" applyFont="1" applyFill="1" applyBorder="1" applyAlignment="1" applyProtection="1">
      <alignment vertical="center"/>
      <protection hidden="1"/>
    </xf>
    <xf numFmtId="0" fontId="5" fillId="0" borderId="1" xfId="1" applyFont="1" applyFill="1" applyBorder="1" applyAlignment="1">
      <alignment vertical="center" wrapText="1"/>
    </xf>
    <xf numFmtId="0" fontId="10" fillId="0" borderId="1" xfId="0" applyFont="1" applyFill="1" applyBorder="1" applyAlignment="1">
      <alignment vertical="center" wrapText="1"/>
    </xf>
    <xf numFmtId="0" fontId="5" fillId="0" borderId="1" xfId="1" applyFont="1" applyFill="1" applyBorder="1" applyAlignment="1" applyProtection="1">
      <alignment vertical="center"/>
      <protection hidden="1"/>
    </xf>
    <xf numFmtId="0" fontId="7" fillId="0" borderId="1" xfId="1" applyFont="1" applyFill="1" applyBorder="1" applyAlignment="1" applyProtection="1">
      <alignment vertical="center" wrapText="1"/>
      <protection hidden="1"/>
    </xf>
    <xf numFmtId="0" fontId="12" fillId="2" borderId="0" xfId="1" applyFont="1" applyFill="1" applyAlignment="1">
      <alignment horizontal="right"/>
    </xf>
    <xf numFmtId="0" fontId="12" fillId="0" borderId="0" xfId="1" applyFont="1" applyFill="1"/>
    <xf numFmtId="0" fontId="12" fillId="0" borderId="0" xfId="1" applyFont="1" applyFill="1" applyAlignment="1">
      <alignment horizontal="right"/>
    </xf>
    <xf numFmtId="0" fontId="12" fillId="2" borderId="0" xfId="1" applyNumberFormat="1" applyFont="1" applyFill="1" applyBorder="1" applyAlignment="1" applyProtection="1">
      <protection hidden="1"/>
    </xf>
    <xf numFmtId="0" fontId="12" fillId="2" borderId="0" xfId="1" applyFont="1" applyFill="1" applyBorder="1" applyProtection="1">
      <protection hidden="1"/>
    </xf>
    <xf numFmtId="0" fontId="14" fillId="0" borderId="1" xfId="1" applyNumberFormat="1" applyFont="1" applyFill="1" applyBorder="1" applyAlignment="1" applyProtection="1">
      <alignment horizontal="center" vertical="center"/>
      <protection hidden="1"/>
    </xf>
    <xf numFmtId="165" fontId="7" fillId="0" borderId="1" xfId="1" applyNumberFormat="1" applyFont="1" applyFill="1" applyBorder="1" applyAlignment="1" applyProtection="1">
      <alignment vertical="center" wrapText="1"/>
      <protection hidden="1"/>
    </xf>
    <xf numFmtId="0" fontId="2" fillId="0" borderId="1" xfId="1" applyFont="1" applyFill="1" applyBorder="1" applyProtection="1">
      <protection hidden="1"/>
    </xf>
    <xf numFmtId="0" fontId="2" fillId="0" borderId="1" xfId="1" applyFont="1" applyFill="1" applyBorder="1"/>
    <xf numFmtId="165" fontId="5" fillId="0" borderId="1" xfId="1" applyNumberFormat="1" applyFont="1" applyFill="1" applyBorder="1" applyAlignment="1" applyProtection="1">
      <alignment vertical="center" wrapText="1"/>
      <protection hidden="1"/>
    </xf>
    <xf numFmtId="167" fontId="5" fillId="0" borderId="1" xfId="2" applyNumberFormat="1" applyFont="1" applyFill="1" applyBorder="1" applyAlignment="1" applyProtection="1">
      <alignment horizontal="center" vertical="center"/>
      <protection hidden="1"/>
    </xf>
    <xf numFmtId="0" fontId="5" fillId="0" borderId="1" xfId="1" applyFont="1" applyFill="1" applyBorder="1" applyAlignment="1">
      <alignment vertical="center"/>
    </xf>
    <xf numFmtId="0" fontId="5" fillId="3" borderId="1" xfId="1" applyFont="1" applyFill="1" applyBorder="1" applyAlignment="1">
      <alignment vertical="center"/>
    </xf>
    <xf numFmtId="0" fontId="7" fillId="0" borderId="1" xfId="1" applyFont="1" applyFill="1" applyBorder="1" applyAlignment="1">
      <alignment vertical="center"/>
    </xf>
    <xf numFmtId="167" fontId="5" fillId="0" borderId="1" xfId="0" applyNumberFormat="1" applyFont="1" applyFill="1" applyBorder="1" applyAlignment="1" applyProtection="1">
      <alignment horizontal="center" vertical="center"/>
      <protection hidden="1"/>
    </xf>
    <xf numFmtId="2" fontId="5" fillId="0" borderId="1" xfId="1" applyNumberFormat="1" applyFont="1" applyFill="1" applyBorder="1" applyAlignment="1">
      <alignment vertical="center" wrapText="1"/>
    </xf>
    <xf numFmtId="0" fontId="8" fillId="0" borderId="1" xfId="0" applyFont="1" applyFill="1" applyBorder="1" applyAlignment="1">
      <alignment vertical="center"/>
    </xf>
    <xf numFmtId="0" fontId="5" fillId="0" borderId="1" xfId="1" applyFont="1" applyFill="1" applyBorder="1" applyAlignment="1">
      <alignment wrapText="1"/>
    </xf>
    <xf numFmtId="0" fontId="11" fillId="0" borderId="1" xfId="1" applyNumberFormat="1" applyFont="1" applyFill="1" applyBorder="1" applyAlignment="1" applyProtection="1">
      <alignment vertical="center"/>
      <protection hidden="1"/>
    </xf>
    <xf numFmtId="0" fontId="16" fillId="0" borderId="1" xfId="1" applyNumberFormat="1" applyFont="1" applyFill="1" applyBorder="1" applyAlignment="1" applyProtection="1">
      <alignment horizontal="center" vertical="center"/>
      <protection hidden="1"/>
    </xf>
    <xf numFmtId="166" fontId="11" fillId="0" borderId="1" xfId="1" applyNumberFormat="1" applyFont="1" applyFill="1" applyBorder="1" applyAlignment="1" applyProtection="1">
      <alignment horizontal="center" vertical="center"/>
      <protection hidden="1"/>
    </xf>
    <xf numFmtId="0" fontId="17" fillId="0" borderId="1" xfId="1" applyFont="1" applyFill="1" applyBorder="1" applyProtection="1">
      <protection hidden="1"/>
    </xf>
    <xf numFmtId="0" fontId="17" fillId="0" borderId="1" xfId="1" applyFont="1" applyFill="1" applyBorder="1"/>
    <xf numFmtId="0" fontId="18" fillId="0" borderId="0" xfId="0" applyFont="1"/>
    <xf numFmtId="0" fontId="6" fillId="0" borderId="1" xfId="1" applyFont="1" applyFill="1" applyBorder="1" applyAlignment="1" applyProtection="1">
      <alignment vertical="center" wrapText="1"/>
      <protection hidden="1"/>
    </xf>
    <xf numFmtId="0" fontId="5" fillId="2" borderId="1" xfId="1" applyFont="1" applyFill="1" applyBorder="1" applyAlignment="1" applyProtection="1">
      <alignment vertical="center" wrapText="1"/>
      <protection hidden="1"/>
    </xf>
    <xf numFmtId="0" fontId="6" fillId="0" borderId="1" xfId="0" applyFont="1" applyFill="1" applyBorder="1" applyAlignment="1">
      <alignment vertical="center" wrapText="1"/>
    </xf>
    <xf numFmtId="1" fontId="11" fillId="0" borderId="0" xfId="0" applyNumberFormat="1" applyFont="1" applyFill="1" applyAlignment="1">
      <alignment horizontal="center" vertical="center" wrapText="1"/>
    </xf>
    <xf numFmtId="0" fontId="0" fillId="0" borderId="0" xfId="0" applyFill="1" applyAlignment="1">
      <alignment vertical="center"/>
    </xf>
    <xf numFmtId="0" fontId="12" fillId="0" borderId="0" xfId="1" applyNumberFormat="1" applyFont="1" applyFill="1" applyAlignment="1" applyProtection="1">
      <alignment horizontal="center" wrapText="1"/>
      <protection hidden="1"/>
    </xf>
    <xf numFmtId="0" fontId="13" fillId="0" borderId="0" xfId="0" applyFont="1" applyFill="1" applyAlignment="1">
      <alignment horizontal="center" wrapText="1"/>
    </xf>
    <xf numFmtId="0" fontId="2"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hidden="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showGridLines="0" tabSelected="1" topLeftCell="A39" zoomScaleNormal="100" workbookViewId="0">
      <selection activeCell="M41" sqref="M41"/>
    </sheetView>
  </sheetViews>
  <sheetFormatPr defaultColWidth="9.140625" defaultRowHeight="12.75" x14ac:dyDescent="0.2"/>
  <cols>
    <col min="1" max="1" width="4" style="1" customWidth="1"/>
    <col min="2" max="2" width="52.28515625" style="1" customWidth="1"/>
    <col min="3" max="3" width="9.140625" style="1" customWidth="1"/>
    <col min="4" max="4" width="14.7109375" style="1" customWidth="1"/>
    <col min="5" max="5" width="15" style="1" customWidth="1"/>
    <col min="6" max="6" width="12.140625" style="1" customWidth="1"/>
    <col min="7" max="7" width="13.42578125" style="1" customWidth="1"/>
    <col min="8" max="8" width="12.140625" style="1" customWidth="1"/>
    <col min="9" max="9" width="49.5703125" style="1" customWidth="1"/>
    <col min="10" max="10" width="44.7109375" style="1" customWidth="1"/>
    <col min="11" max="235" width="9.140625" style="1" customWidth="1"/>
    <col min="236" max="16384" width="9.140625" style="1"/>
  </cols>
  <sheetData>
    <row r="1" spans="1:19" s="6" customFormat="1" ht="21.75" customHeight="1" x14ac:dyDescent="0.2">
      <c r="J1" s="33" t="s">
        <v>50</v>
      </c>
    </row>
    <row r="2" spans="1:19" s="34" customFormat="1" ht="36.75" customHeight="1" x14ac:dyDescent="0.25">
      <c r="A2" s="13"/>
      <c r="B2" s="62" t="s">
        <v>108</v>
      </c>
      <c r="C2" s="63"/>
      <c r="D2" s="63"/>
      <c r="E2" s="63"/>
      <c r="F2" s="63"/>
      <c r="G2" s="63"/>
      <c r="H2" s="63"/>
      <c r="I2" s="63"/>
      <c r="J2" s="63"/>
    </row>
    <row r="3" spans="1:19" s="34" customFormat="1" ht="12.75" customHeight="1" x14ac:dyDescent="0.2">
      <c r="A3" s="13"/>
      <c r="B3" s="11"/>
      <c r="C3" s="12"/>
      <c r="D3" s="12"/>
      <c r="E3" s="12"/>
      <c r="F3" s="12"/>
      <c r="G3" s="12"/>
      <c r="H3" s="12"/>
      <c r="I3" s="13"/>
      <c r="J3" s="35" t="s">
        <v>75</v>
      </c>
    </row>
    <row r="4" spans="1:19" s="34" customFormat="1" ht="37.5" customHeight="1" x14ac:dyDescent="0.2">
      <c r="A4" s="12"/>
      <c r="B4" s="64" t="s">
        <v>47</v>
      </c>
      <c r="C4" s="64" t="s">
        <v>51</v>
      </c>
      <c r="D4" s="64" t="s">
        <v>88</v>
      </c>
      <c r="E4" s="64" t="s">
        <v>91</v>
      </c>
      <c r="F4" s="64" t="s">
        <v>89</v>
      </c>
      <c r="G4" s="64" t="s">
        <v>48</v>
      </c>
      <c r="H4" s="64" t="s">
        <v>49</v>
      </c>
      <c r="I4" s="67" t="s">
        <v>69</v>
      </c>
      <c r="J4" s="66" t="s">
        <v>53</v>
      </c>
    </row>
    <row r="5" spans="1:19" s="34" customFormat="1" ht="11.25" customHeight="1" x14ac:dyDescent="0.2">
      <c r="A5" s="12"/>
      <c r="B5" s="64"/>
      <c r="C5" s="64"/>
      <c r="D5" s="65"/>
      <c r="E5" s="65"/>
      <c r="F5" s="65"/>
      <c r="G5" s="65"/>
      <c r="H5" s="65"/>
      <c r="I5" s="65"/>
      <c r="J5" s="65"/>
    </row>
    <row r="6" spans="1:19" s="34" customFormat="1" ht="81.75" customHeight="1" x14ac:dyDescent="0.2">
      <c r="A6" s="12"/>
      <c r="B6" s="64"/>
      <c r="C6" s="64"/>
      <c r="D6" s="65"/>
      <c r="E6" s="65"/>
      <c r="F6" s="65"/>
      <c r="G6" s="65"/>
      <c r="H6" s="65"/>
      <c r="I6" s="65"/>
      <c r="J6" s="65"/>
      <c r="K6" s="60"/>
      <c r="L6" s="60"/>
      <c r="M6" s="60"/>
      <c r="N6" s="60"/>
      <c r="O6" s="60"/>
      <c r="P6" s="60"/>
      <c r="Q6" s="60"/>
      <c r="R6" s="60"/>
      <c r="S6" s="61"/>
    </row>
    <row r="7" spans="1:19" s="10" customFormat="1" ht="12.75" customHeight="1" x14ac:dyDescent="0.2">
      <c r="A7" s="14"/>
      <c r="B7" s="38">
        <v>1</v>
      </c>
      <c r="C7" s="38">
        <v>2</v>
      </c>
      <c r="D7" s="38">
        <v>3</v>
      </c>
      <c r="E7" s="38">
        <v>4</v>
      </c>
      <c r="F7" s="38">
        <v>5</v>
      </c>
      <c r="G7" s="38">
        <v>6</v>
      </c>
      <c r="H7" s="38">
        <v>7</v>
      </c>
      <c r="I7" s="38">
        <v>8</v>
      </c>
      <c r="J7" s="38">
        <v>9</v>
      </c>
      <c r="K7" s="60"/>
      <c r="L7" s="60"/>
      <c r="M7" s="60"/>
      <c r="N7" s="60"/>
      <c r="O7" s="60"/>
      <c r="P7" s="60"/>
      <c r="Q7" s="60"/>
      <c r="R7" s="60"/>
      <c r="S7" s="61"/>
    </row>
    <row r="8" spans="1:19" s="16" customFormat="1" ht="24.75" customHeight="1" x14ac:dyDescent="0.2">
      <c r="A8" s="15"/>
      <c r="B8" s="39" t="s">
        <v>46</v>
      </c>
      <c r="C8" s="19" t="s">
        <v>54</v>
      </c>
      <c r="D8" s="21">
        <f>D9+D10+D11+D12+D13+D16+D17+D18</f>
        <v>574886</v>
      </c>
      <c r="E8" s="21">
        <f>E9+E10+E11+E12+E13+E16+E17+E18</f>
        <v>657012.10000000009</v>
      </c>
      <c r="F8" s="21">
        <f>F9+F10+F11+F12+F13+F16+F17+F18</f>
        <v>644639.20000000007</v>
      </c>
      <c r="G8" s="21">
        <f>SUM(F8/D8)*100</f>
        <v>112.13339688216448</v>
      </c>
      <c r="H8" s="21">
        <f>SUM(F8/E8)*100</f>
        <v>98.116792673985756</v>
      </c>
      <c r="I8" s="40"/>
      <c r="J8" s="41"/>
    </row>
    <row r="9" spans="1:19" s="10" customFormat="1" ht="28.5" customHeight="1" x14ac:dyDescent="0.2">
      <c r="A9" s="14"/>
      <c r="B9" s="42" t="s">
        <v>45</v>
      </c>
      <c r="C9" s="18">
        <v>102</v>
      </c>
      <c r="D9" s="20">
        <v>7842.6</v>
      </c>
      <c r="E9" s="43">
        <v>8108.3</v>
      </c>
      <c r="F9" s="43">
        <v>7047</v>
      </c>
      <c r="G9" s="20">
        <f>SUM(F9/D9)*100</f>
        <v>89.855405095249026</v>
      </c>
      <c r="H9" s="20">
        <f t="shared" ref="H9:H64" si="0">SUM(F9/E9)*100</f>
        <v>86.910943107679785</v>
      </c>
      <c r="I9" s="26" t="s">
        <v>109</v>
      </c>
      <c r="J9" s="26" t="s">
        <v>109</v>
      </c>
    </row>
    <row r="10" spans="1:19" s="10" customFormat="1" ht="43.5" customHeight="1" x14ac:dyDescent="0.2">
      <c r="A10" s="14"/>
      <c r="B10" s="42" t="s">
        <v>44</v>
      </c>
      <c r="C10" s="18">
        <v>103</v>
      </c>
      <c r="D10" s="20">
        <v>13028.6</v>
      </c>
      <c r="E10" s="43">
        <v>11813.7</v>
      </c>
      <c r="F10" s="43">
        <v>11800.7</v>
      </c>
      <c r="G10" s="20">
        <f t="shared" ref="G10:G64" si="1">SUM(F10/D10)*100</f>
        <v>90.575349615461377</v>
      </c>
      <c r="H10" s="20">
        <f t="shared" si="0"/>
        <v>99.889958268789627</v>
      </c>
      <c r="I10" s="26" t="s">
        <v>93</v>
      </c>
      <c r="J10" s="44"/>
    </row>
    <row r="11" spans="1:19" s="10" customFormat="1" ht="41.25" customHeight="1" x14ac:dyDescent="0.2">
      <c r="A11" s="14"/>
      <c r="B11" s="42" t="s">
        <v>43</v>
      </c>
      <c r="C11" s="18">
        <v>104</v>
      </c>
      <c r="D11" s="20">
        <v>301296.59999999998</v>
      </c>
      <c r="E11" s="43">
        <v>306364.90000000002</v>
      </c>
      <c r="F11" s="43">
        <v>305193.7</v>
      </c>
      <c r="G11" s="20">
        <f t="shared" si="1"/>
        <v>101.29344307237453</v>
      </c>
      <c r="H11" s="20">
        <f t="shared" si="0"/>
        <v>99.617710775614313</v>
      </c>
      <c r="I11" s="26"/>
      <c r="J11" s="44"/>
    </row>
    <row r="12" spans="1:19" ht="63" customHeight="1" x14ac:dyDescent="0.2">
      <c r="A12" s="2"/>
      <c r="B12" s="42" t="s">
        <v>42</v>
      </c>
      <c r="C12" s="18">
        <v>105</v>
      </c>
      <c r="D12" s="20">
        <v>5.2</v>
      </c>
      <c r="E12" s="43">
        <v>5.2</v>
      </c>
      <c r="F12" s="43">
        <v>5.2</v>
      </c>
      <c r="G12" s="20">
        <f t="shared" si="1"/>
        <v>100</v>
      </c>
      <c r="H12" s="20">
        <f t="shared" si="0"/>
        <v>100</v>
      </c>
      <c r="I12" s="26"/>
      <c r="J12" s="26"/>
    </row>
    <row r="13" spans="1:19" ht="39" customHeight="1" x14ac:dyDescent="0.2">
      <c r="A13" s="2"/>
      <c r="B13" s="42" t="s">
        <v>41</v>
      </c>
      <c r="C13" s="18">
        <v>106</v>
      </c>
      <c r="D13" s="20">
        <v>58210</v>
      </c>
      <c r="E13" s="43">
        <v>57303.199999999997</v>
      </c>
      <c r="F13" s="43">
        <v>56880.9</v>
      </c>
      <c r="G13" s="20">
        <f t="shared" si="1"/>
        <v>97.716715341006704</v>
      </c>
      <c r="H13" s="20">
        <f t="shared" si="0"/>
        <v>99.263042901618064</v>
      </c>
      <c r="I13" s="26"/>
      <c r="J13" s="44"/>
    </row>
    <row r="14" spans="1:19" ht="49.5" hidden="1" customHeight="1" x14ac:dyDescent="0.2">
      <c r="A14" s="2"/>
      <c r="B14" s="42" t="s">
        <v>66</v>
      </c>
      <c r="C14" s="18">
        <v>107</v>
      </c>
      <c r="D14" s="20">
        <v>0</v>
      </c>
      <c r="E14" s="43">
        <v>0</v>
      </c>
      <c r="F14" s="43">
        <v>0</v>
      </c>
      <c r="G14" s="20"/>
      <c r="H14" s="20" t="e">
        <f t="shared" si="0"/>
        <v>#DIV/0!</v>
      </c>
      <c r="I14" s="17" t="s">
        <v>67</v>
      </c>
      <c r="J14" s="45"/>
    </row>
    <row r="15" spans="1:19" ht="39" hidden="1" customHeight="1" x14ac:dyDescent="0.2">
      <c r="A15" s="2"/>
      <c r="B15" s="42" t="s">
        <v>66</v>
      </c>
      <c r="C15" s="18">
        <v>107</v>
      </c>
      <c r="D15" s="20">
        <v>0</v>
      </c>
      <c r="E15" s="43">
        <v>0</v>
      </c>
      <c r="F15" s="43">
        <v>0</v>
      </c>
      <c r="G15" s="20">
        <v>0</v>
      </c>
      <c r="H15" s="20" t="e">
        <f t="shared" si="0"/>
        <v>#DIV/0!</v>
      </c>
      <c r="I15" s="24" t="s">
        <v>76</v>
      </c>
      <c r="J15" s="45"/>
    </row>
    <row r="16" spans="1:19" ht="39" customHeight="1" x14ac:dyDescent="0.2">
      <c r="A16" s="2"/>
      <c r="B16" s="42" t="s">
        <v>66</v>
      </c>
      <c r="C16" s="18">
        <v>107</v>
      </c>
      <c r="D16" s="20">
        <v>0</v>
      </c>
      <c r="E16" s="43">
        <v>1505.9</v>
      </c>
      <c r="F16" s="43">
        <v>1505.9</v>
      </c>
      <c r="G16" s="20">
        <v>0</v>
      </c>
      <c r="H16" s="20">
        <f t="shared" si="0"/>
        <v>100</v>
      </c>
      <c r="I16" s="26"/>
      <c r="J16" s="44"/>
    </row>
    <row r="17" spans="1:11" ht="36.75" customHeight="1" x14ac:dyDescent="0.25">
      <c r="A17" s="2"/>
      <c r="B17" s="42" t="s">
        <v>40</v>
      </c>
      <c r="C17" s="18">
        <v>111</v>
      </c>
      <c r="D17" s="20">
        <v>1500</v>
      </c>
      <c r="E17" s="43">
        <v>1500</v>
      </c>
      <c r="F17" s="43">
        <v>0</v>
      </c>
      <c r="G17" s="20">
        <f t="shared" si="1"/>
        <v>0</v>
      </c>
      <c r="H17" s="20">
        <f t="shared" si="0"/>
        <v>0</v>
      </c>
      <c r="I17" s="31" t="s">
        <v>94</v>
      </c>
      <c r="J17" s="31" t="s">
        <v>94</v>
      </c>
      <c r="K17" s="56"/>
    </row>
    <row r="18" spans="1:11" ht="54" customHeight="1" x14ac:dyDescent="0.2">
      <c r="A18" s="2"/>
      <c r="B18" s="42" t="s">
        <v>39</v>
      </c>
      <c r="C18" s="18">
        <v>113</v>
      </c>
      <c r="D18" s="20">
        <v>193003</v>
      </c>
      <c r="E18" s="43">
        <v>270410.90000000002</v>
      </c>
      <c r="F18" s="43">
        <v>262205.8</v>
      </c>
      <c r="G18" s="20">
        <f t="shared" si="1"/>
        <v>135.85581571270913</v>
      </c>
      <c r="H18" s="20">
        <f t="shared" si="0"/>
        <v>96.965691841564066</v>
      </c>
      <c r="I18" s="26" t="s">
        <v>95</v>
      </c>
      <c r="J18" s="29"/>
    </row>
    <row r="19" spans="1:11" s="5" customFormat="1" ht="25.5" hidden="1" customHeight="1" x14ac:dyDescent="0.2">
      <c r="A19" s="4"/>
      <c r="B19" s="39" t="s">
        <v>70</v>
      </c>
      <c r="C19" s="19" t="s">
        <v>72</v>
      </c>
      <c r="D19" s="21">
        <v>0</v>
      </c>
      <c r="E19" s="21">
        <v>0</v>
      </c>
      <c r="F19" s="21">
        <v>0</v>
      </c>
      <c r="G19" s="21">
        <v>0</v>
      </c>
      <c r="H19" s="21">
        <v>0</v>
      </c>
      <c r="I19" s="25"/>
      <c r="J19" s="46"/>
    </row>
    <row r="20" spans="1:11" ht="36" hidden="1" x14ac:dyDescent="0.2">
      <c r="A20" s="2"/>
      <c r="B20" s="42" t="s">
        <v>71</v>
      </c>
      <c r="C20" s="23" t="s">
        <v>73</v>
      </c>
      <c r="D20" s="22">
        <v>0</v>
      </c>
      <c r="E20" s="43">
        <v>0</v>
      </c>
      <c r="F20" s="43">
        <v>0</v>
      </c>
      <c r="G20" s="20">
        <v>0</v>
      </c>
      <c r="H20" s="20">
        <v>0</v>
      </c>
      <c r="I20" s="17" t="s">
        <v>77</v>
      </c>
      <c r="J20" s="44"/>
    </row>
    <row r="21" spans="1:11" s="5" customFormat="1" ht="25.5" customHeight="1" x14ac:dyDescent="0.2">
      <c r="A21" s="4"/>
      <c r="B21" s="39" t="s">
        <v>38</v>
      </c>
      <c r="C21" s="19" t="s">
        <v>55</v>
      </c>
      <c r="D21" s="21">
        <f>D22+D23+D24+D25</f>
        <v>61275.199999999997</v>
      </c>
      <c r="E21" s="21">
        <f>E22+E23+E24+E25</f>
        <v>60816.399999999994</v>
      </c>
      <c r="F21" s="21">
        <f>F22+F23+F24+F25</f>
        <v>60167</v>
      </c>
      <c r="G21" s="21">
        <f t="shared" si="1"/>
        <v>98.191437971642699</v>
      </c>
      <c r="H21" s="21">
        <f t="shared" si="0"/>
        <v>98.932195920837145</v>
      </c>
      <c r="I21" s="28"/>
      <c r="J21" s="46"/>
    </row>
    <row r="22" spans="1:11" ht="24" customHeight="1" x14ac:dyDescent="0.2">
      <c r="A22" s="2"/>
      <c r="B22" s="42" t="s">
        <v>37</v>
      </c>
      <c r="C22" s="18">
        <v>304</v>
      </c>
      <c r="D22" s="22">
        <v>8892.5</v>
      </c>
      <c r="E22" s="43">
        <v>8892.5</v>
      </c>
      <c r="F22" s="43">
        <v>8892.5</v>
      </c>
      <c r="G22" s="20">
        <f t="shared" si="1"/>
        <v>100</v>
      </c>
      <c r="H22" s="20">
        <f t="shared" si="0"/>
        <v>100</v>
      </c>
      <c r="I22" s="29"/>
      <c r="J22" s="44"/>
    </row>
    <row r="23" spans="1:11" ht="43.5" customHeight="1" x14ac:dyDescent="0.2">
      <c r="A23" s="2"/>
      <c r="B23" s="42" t="s">
        <v>74</v>
      </c>
      <c r="C23" s="18">
        <v>309</v>
      </c>
      <c r="D23" s="20">
        <v>2207.5</v>
      </c>
      <c r="E23" s="43">
        <v>329.8</v>
      </c>
      <c r="F23" s="43">
        <v>329.8</v>
      </c>
      <c r="G23" s="20">
        <f>SUM(F23/D23)*100</f>
        <v>14.939977349943376</v>
      </c>
      <c r="H23" s="20">
        <f t="shared" si="0"/>
        <v>100</v>
      </c>
      <c r="I23" s="26" t="s">
        <v>93</v>
      </c>
      <c r="J23" s="44"/>
    </row>
    <row r="24" spans="1:11" ht="45.75" customHeight="1" x14ac:dyDescent="0.2">
      <c r="A24" s="2"/>
      <c r="B24" s="42" t="s">
        <v>80</v>
      </c>
      <c r="C24" s="18">
        <v>310</v>
      </c>
      <c r="D24" s="20">
        <v>49967.7</v>
      </c>
      <c r="E24" s="43">
        <v>51092.6</v>
      </c>
      <c r="F24" s="43">
        <v>50443.199999999997</v>
      </c>
      <c r="G24" s="20">
        <f>SUM(F24/D24)*100</f>
        <v>100.95161474312407</v>
      </c>
      <c r="H24" s="20">
        <f>F24/E24*100</f>
        <v>98.728974450311782</v>
      </c>
      <c r="I24" s="27"/>
      <c r="J24" s="44"/>
    </row>
    <row r="25" spans="1:11" ht="46.5" customHeight="1" x14ac:dyDescent="0.2">
      <c r="A25" s="2"/>
      <c r="B25" s="42" t="s">
        <v>87</v>
      </c>
      <c r="C25" s="18">
        <v>314</v>
      </c>
      <c r="D25" s="20">
        <v>207.5</v>
      </c>
      <c r="E25" s="43">
        <v>501.5</v>
      </c>
      <c r="F25" s="43">
        <v>501.5</v>
      </c>
      <c r="G25" s="20">
        <f>SUM(F25/D25)*100</f>
        <v>241.68674698795184</v>
      </c>
      <c r="H25" s="20">
        <f>SUM(F25/E25)*100</f>
        <v>100</v>
      </c>
      <c r="I25" s="27" t="s">
        <v>82</v>
      </c>
      <c r="J25" s="44"/>
    </row>
    <row r="26" spans="1:11" s="5" customFormat="1" ht="24.75" customHeight="1" x14ac:dyDescent="0.2">
      <c r="A26" s="4"/>
      <c r="B26" s="39" t="s">
        <v>36</v>
      </c>
      <c r="C26" s="19" t="s">
        <v>56</v>
      </c>
      <c r="D26" s="21">
        <f>D27+D28+D29+D30+D31+D32</f>
        <v>523958.29999999993</v>
      </c>
      <c r="E26" s="21">
        <f>E27+E28+E29+E30+E31+E32</f>
        <v>612985.1</v>
      </c>
      <c r="F26" s="21">
        <f>F27+F28+F29+F30+F31+F32</f>
        <v>604136.09999999986</v>
      </c>
      <c r="G26" s="21">
        <f>SUM(F26/D26)*100</f>
        <v>115.3023246315594</v>
      </c>
      <c r="H26" s="21">
        <f>SUM(F26/E26)*100</f>
        <v>98.556408630487084</v>
      </c>
      <c r="I26" s="28"/>
      <c r="J26" s="46"/>
    </row>
    <row r="27" spans="1:11" ht="42" customHeight="1" x14ac:dyDescent="0.2">
      <c r="A27" s="2"/>
      <c r="B27" s="42" t="s">
        <v>35</v>
      </c>
      <c r="C27" s="18">
        <v>401</v>
      </c>
      <c r="D27" s="20">
        <v>12239.8</v>
      </c>
      <c r="E27" s="47">
        <v>12123.3</v>
      </c>
      <c r="F27" s="47">
        <v>12123.3</v>
      </c>
      <c r="G27" s="20">
        <f t="shared" si="1"/>
        <v>99.0481870618801</v>
      </c>
      <c r="H27" s="20">
        <f t="shared" si="0"/>
        <v>100</v>
      </c>
      <c r="I27" s="26"/>
      <c r="J27" s="26"/>
    </row>
    <row r="28" spans="1:11" ht="39" customHeight="1" x14ac:dyDescent="0.2">
      <c r="A28" s="2"/>
      <c r="B28" s="42" t="s">
        <v>34</v>
      </c>
      <c r="C28" s="18">
        <v>405</v>
      </c>
      <c r="D28" s="20">
        <v>18946.599999999999</v>
      </c>
      <c r="E28" s="47">
        <v>14234.8</v>
      </c>
      <c r="F28" s="47">
        <v>14103.6</v>
      </c>
      <c r="G28" s="20">
        <f t="shared" si="1"/>
        <v>74.438685568914735</v>
      </c>
      <c r="H28" s="20">
        <f t="shared" si="0"/>
        <v>99.078315115070112</v>
      </c>
      <c r="I28" s="26" t="s">
        <v>83</v>
      </c>
      <c r="J28" s="44"/>
    </row>
    <row r="29" spans="1:11" ht="60" x14ac:dyDescent="0.2">
      <c r="A29" s="2"/>
      <c r="B29" s="42" t="s">
        <v>33</v>
      </c>
      <c r="C29" s="18">
        <v>408</v>
      </c>
      <c r="D29" s="20">
        <v>31784</v>
      </c>
      <c r="E29" s="47">
        <v>31527.7</v>
      </c>
      <c r="F29" s="47">
        <v>29693.200000000001</v>
      </c>
      <c r="G29" s="20">
        <f t="shared" si="1"/>
        <v>93.421847470425377</v>
      </c>
      <c r="H29" s="20">
        <f t="shared" si="0"/>
        <v>94.181307231418714</v>
      </c>
      <c r="I29" s="26" t="s">
        <v>105</v>
      </c>
      <c r="J29" s="26" t="s">
        <v>105</v>
      </c>
    </row>
    <row r="30" spans="1:11" ht="40.5" customHeight="1" x14ac:dyDescent="0.2">
      <c r="A30" s="2"/>
      <c r="B30" s="42" t="s">
        <v>32</v>
      </c>
      <c r="C30" s="18">
        <v>409</v>
      </c>
      <c r="D30" s="20">
        <v>327782.7</v>
      </c>
      <c r="E30" s="47">
        <v>368143</v>
      </c>
      <c r="F30" s="47">
        <v>362604.6</v>
      </c>
      <c r="G30" s="20">
        <f t="shared" si="1"/>
        <v>110.62347097635109</v>
      </c>
      <c r="H30" s="20">
        <f t="shared" si="0"/>
        <v>98.495584596203102</v>
      </c>
      <c r="I30" s="26" t="s">
        <v>96</v>
      </c>
      <c r="J30" s="29"/>
    </row>
    <row r="31" spans="1:11" ht="33.75" customHeight="1" x14ac:dyDescent="0.2">
      <c r="A31" s="2"/>
      <c r="B31" s="42" t="s">
        <v>31</v>
      </c>
      <c r="C31" s="18">
        <v>410</v>
      </c>
      <c r="D31" s="20">
        <v>52744.800000000003</v>
      </c>
      <c r="E31" s="47">
        <v>50364.2</v>
      </c>
      <c r="F31" s="47">
        <v>50259.1</v>
      </c>
      <c r="G31" s="20">
        <f t="shared" si="1"/>
        <v>95.287307943152683</v>
      </c>
      <c r="H31" s="20">
        <f t="shared" si="0"/>
        <v>99.791320024938358</v>
      </c>
      <c r="I31" s="30"/>
      <c r="J31" s="44"/>
    </row>
    <row r="32" spans="1:11" ht="54.75" customHeight="1" x14ac:dyDescent="0.2">
      <c r="A32" s="2"/>
      <c r="B32" s="42" t="s">
        <v>30</v>
      </c>
      <c r="C32" s="18">
        <v>412</v>
      </c>
      <c r="D32" s="20">
        <v>80460.399999999994</v>
      </c>
      <c r="E32" s="47">
        <v>136592.1</v>
      </c>
      <c r="F32" s="47">
        <v>135352.29999999999</v>
      </c>
      <c r="G32" s="20">
        <f t="shared" si="1"/>
        <v>168.22225591719652</v>
      </c>
      <c r="H32" s="20">
        <f t="shared" si="0"/>
        <v>99.09233403688792</v>
      </c>
      <c r="I32" s="26" t="s">
        <v>97</v>
      </c>
      <c r="J32" s="29"/>
    </row>
    <row r="33" spans="1:10" s="5" customFormat="1" ht="23.25" customHeight="1" x14ac:dyDescent="0.2">
      <c r="A33" s="4"/>
      <c r="B33" s="39" t="s">
        <v>29</v>
      </c>
      <c r="C33" s="19" t="s">
        <v>57</v>
      </c>
      <c r="D33" s="21">
        <f>D34+D35+D36+D37</f>
        <v>411625.9</v>
      </c>
      <c r="E33" s="21">
        <f>E34+E35+E36+E37</f>
        <v>934893.70000000007</v>
      </c>
      <c r="F33" s="21">
        <f>F34+F35+F36+F37</f>
        <v>898886.5</v>
      </c>
      <c r="G33" s="21">
        <f t="shared" si="1"/>
        <v>218.37462122767298</v>
      </c>
      <c r="H33" s="21">
        <f t="shared" si="0"/>
        <v>96.148524693235174</v>
      </c>
      <c r="I33" s="28"/>
      <c r="J33" s="46"/>
    </row>
    <row r="34" spans="1:10" ht="60" x14ac:dyDescent="0.2">
      <c r="A34" s="2"/>
      <c r="B34" s="42" t="s">
        <v>28</v>
      </c>
      <c r="C34" s="18">
        <v>501</v>
      </c>
      <c r="D34" s="20">
        <v>77952.399999999994</v>
      </c>
      <c r="E34" s="47">
        <v>268029.2</v>
      </c>
      <c r="F34" s="47">
        <v>254099.3</v>
      </c>
      <c r="G34" s="20">
        <f t="shared" si="1"/>
        <v>325.96725694141554</v>
      </c>
      <c r="H34" s="20">
        <f t="shared" si="0"/>
        <v>94.802842376875347</v>
      </c>
      <c r="I34" s="26" t="s">
        <v>98</v>
      </c>
      <c r="J34" s="29" t="s">
        <v>99</v>
      </c>
    </row>
    <row r="35" spans="1:10" ht="89.25" customHeight="1" x14ac:dyDescent="0.2">
      <c r="A35" s="2"/>
      <c r="B35" s="42" t="s">
        <v>27</v>
      </c>
      <c r="C35" s="18">
        <v>502</v>
      </c>
      <c r="D35" s="20">
        <v>171509.6</v>
      </c>
      <c r="E35" s="47">
        <v>462026.2</v>
      </c>
      <c r="F35" s="47">
        <v>447801.7</v>
      </c>
      <c r="G35" s="20">
        <f>SUM(F35/D35)*100</f>
        <v>261.09424778554671</v>
      </c>
      <c r="H35" s="20">
        <f t="shared" si="0"/>
        <v>96.92127849026744</v>
      </c>
      <c r="I35" s="26" t="s">
        <v>100</v>
      </c>
      <c r="J35" s="29"/>
    </row>
    <row r="36" spans="1:10" ht="76.5" customHeight="1" x14ac:dyDescent="0.2">
      <c r="A36" s="2"/>
      <c r="B36" s="42" t="s">
        <v>26</v>
      </c>
      <c r="C36" s="18">
        <v>503</v>
      </c>
      <c r="D36" s="20">
        <v>162159</v>
      </c>
      <c r="E36" s="47">
        <v>204833.4</v>
      </c>
      <c r="F36" s="47">
        <v>196980.6</v>
      </c>
      <c r="G36" s="20">
        <f t="shared" si="1"/>
        <v>121.47373873790539</v>
      </c>
      <c r="H36" s="20">
        <f t="shared" si="0"/>
        <v>96.166250230675274</v>
      </c>
      <c r="I36" s="57" t="s">
        <v>104</v>
      </c>
      <c r="J36" s="29"/>
    </row>
    <row r="37" spans="1:10" ht="36" customHeight="1" x14ac:dyDescent="0.2">
      <c r="A37" s="2"/>
      <c r="B37" s="42" t="s">
        <v>25</v>
      </c>
      <c r="C37" s="18">
        <v>505</v>
      </c>
      <c r="D37" s="20">
        <v>4.9000000000000004</v>
      </c>
      <c r="E37" s="47">
        <v>4.9000000000000004</v>
      </c>
      <c r="F37" s="47">
        <v>4.9000000000000004</v>
      </c>
      <c r="G37" s="20">
        <f t="shared" si="1"/>
        <v>100</v>
      </c>
      <c r="H37" s="20">
        <f t="shared" si="0"/>
        <v>100</v>
      </c>
      <c r="I37" s="29"/>
      <c r="J37" s="29"/>
    </row>
    <row r="38" spans="1:10" s="5" customFormat="1" ht="22.5" customHeight="1" x14ac:dyDescent="0.2">
      <c r="A38" s="4"/>
      <c r="B38" s="39" t="s">
        <v>24</v>
      </c>
      <c r="C38" s="19" t="s">
        <v>58</v>
      </c>
      <c r="D38" s="21">
        <f>D39</f>
        <v>2559.9</v>
      </c>
      <c r="E38" s="21">
        <f>E39</f>
        <v>8862.7999999999993</v>
      </c>
      <c r="F38" s="21">
        <f>F39</f>
        <v>6303.6</v>
      </c>
      <c r="G38" s="21">
        <f t="shared" si="1"/>
        <v>246.24399390601198</v>
      </c>
      <c r="H38" s="21">
        <f t="shared" si="0"/>
        <v>71.124249672789659</v>
      </c>
      <c r="I38" s="28"/>
      <c r="J38" s="46"/>
    </row>
    <row r="39" spans="1:10" ht="45.75" customHeight="1" x14ac:dyDescent="0.2">
      <c r="A39" s="2"/>
      <c r="B39" s="42" t="s">
        <v>23</v>
      </c>
      <c r="C39" s="18">
        <v>605</v>
      </c>
      <c r="D39" s="20">
        <v>2559.9</v>
      </c>
      <c r="E39" s="20">
        <v>8862.7999999999993</v>
      </c>
      <c r="F39" s="47">
        <v>6303.6</v>
      </c>
      <c r="G39" s="20">
        <f t="shared" si="1"/>
        <v>246.24399390601198</v>
      </c>
      <c r="H39" s="20">
        <f t="shared" si="0"/>
        <v>71.124249672789659</v>
      </c>
      <c r="I39" s="26" t="s">
        <v>84</v>
      </c>
      <c r="J39" s="26" t="s">
        <v>101</v>
      </c>
    </row>
    <row r="40" spans="1:10" s="5" customFormat="1" ht="22.5" customHeight="1" x14ac:dyDescent="0.2">
      <c r="A40" s="4"/>
      <c r="B40" s="39" t="s">
        <v>22</v>
      </c>
      <c r="C40" s="19" t="s">
        <v>59</v>
      </c>
      <c r="D40" s="21">
        <f>D41+D42+D43+D44+D45</f>
        <v>3347398.5000000005</v>
      </c>
      <c r="E40" s="21">
        <f>E41+E42+E43+E44+E45</f>
        <v>3657801.1999999997</v>
      </c>
      <c r="F40" s="21">
        <f>F41+F42+F43+F44+F45</f>
        <v>3647431.6</v>
      </c>
      <c r="G40" s="21">
        <f t="shared" si="1"/>
        <v>108.9631724457067</v>
      </c>
      <c r="H40" s="21">
        <f t="shared" si="0"/>
        <v>99.716507283118631</v>
      </c>
      <c r="I40" s="28"/>
      <c r="J40" s="46"/>
    </row>
    <row r="41" spans="1:10" ht="138.75" customHeight="1" x14ac:dyDescent="0.2">
      <c r="A41" s="2"/>
      <c r="B41" s="42" t="s">
        <v>21</v>
      </c>
      <c r="C41" s="18">
        <v>701</v>
      </c>
      <c r="D41" s="20">
        <v>1165237.6000000001</v>
      </c>
      <c r="E41" s="47">
        <v>1262694.3</v>
      </c>
      <c r="F41" s="47">
        <v>1258746.3</v>
      </c>
      <c r="G41" s="20">
        <f t="shared" si="1"/>
        <v>108.0248611956909</v>
      </c>
      <c r="H41" s="20">
        <f t="shared" si="0"/>
        <v>99.687335248127752</v>
      </c>
      <c r="I41" s="59" t="s">
        <v>106</v>
      </c>
      <c r="J41" s="44"/>
    </row>
    <row r="42" spans="1:10" ht="166.5" customHeight="1" x14ac:dyDescent="0.2">
      <c r="A42" s="2"/>
      <c r="B42" s="42" t="s">
        <v>20</v>
      </c>
      <c r="C42" s="18">
        <v>702</v>
      </c>
      <c r="D42" s="20">
        <v>1774339.4</v>
      </c>
      <c r="E42" s="47">
        <v>1927895.5</v>
      </c>
      <c r="F42" s="47">
        <v>1922989.1</v>
      </c>
      <c r="G42" s="20">
        <f t="shared" si="1"/>
        <v>108.37774892447298</v>
      </c>
      <c r="H42" s="20">
        <f t="shared" si="0"/>
        <v>99.745504878246777</v>
      </c>
      <c r="I42" s="26" t="s">
        <v>110</v>
      </c>
      <c r="J42" s="44"/>
    </row>
    <row r="43" spans="1:10" ht="69" customHeight="1" x14ac:dyDescent="0.2">
      <c r="A43" s="2"/>
      <c r="B43" s="42" t="s">
        <v>19</v>
      </c>
      <c r="C43" s="18">
        <v>703</v>
      </c>
      <c r="D43" s="20">
        <v>239369.7</v>
      </c>
      <c r="E43" s="47">
        <v>281910.40000000002</v>
      </c>
      <c r="F43" s="47">
        <v>280921</v>
      </c>
      <c r="G43" s="20">
        <f t="shared" si="1"/>
        <v>117.35862976809513</v>
      </c>
      <c r="H43" s="20">
        <f t="shared" si="0"/>
        <v>99.64903742465691</v>
      </c>
      <c r="I43" s="26" t="s">
        <v>86</v>
      </c>
      <c r="J43" s="48"/>
    </row>
    <row r="44" spans="1:10" ht="67.5" customHeight="1" x14ac:dyDescent="0.2">
      <c r="A44" s="2"/>
      <c r="B44" s="42" t="s">
        <v>18</v>
      </c>
      <c r="C44" s="18">
        <v>707</v>
      </c>
      <c r="D44" s="20">
        <v>60062.2</v>
      </c>
      <c r="E44" s="47">
        <v>70255.8</v>
      </c>
      <c r="F44" s="47">
        <v>69914.399999999994</v>
      </c>
      <c r="G44" s="20">
        <f t="shared" si="1"/>
        <v>116.40332854940378</v>
      </c>
      <c r="H44" s="20">
        <f t="shared" si="0"/>
        <v>99.51406147250475</v>
      </c>
      <c r="I44" s="26" t="s">
        <v>85</v>
      </c>
      <c r="J44" s="48"/>
    </row>
    <row r="45" spans="1:10" ht="48.75" customHeight="1" x14ac:dyDescent="0.2">
      <c r="A45" s="2"/>
      <c r="B45" s="42" t="s">
        <v>17</v>
      </c>
      <c r="C45" s="18">
        <v>709</v>
      </c>
      <c r="D45" s="20">
        <v>108389.6</v>
      </c>
      <c r="E45" s="47">
        <v>115045.2</v>
      </c>
      <c r="F45" s="47">
        <v>114860.8</v>
      </c>
      <c r="G45" s="20">
        <f t="shared" si="1"/>
        <v>105.97031449511761</v>
      </c>
      <c r="H45" s="20">
        <f t="shared" si="0"/>
        <v>99.839715172819027</v>
      </c>
      <c r="I45" s="26" t="s">
        <v>92</v>
      </c>
      <c r="J45" s="44"/>
    </row>
    <row r="46" spans="1:10" s="5" customFormat="1" ht="31.5" customHeight="1" x14ac:dyDescent="0.2">
      <c r="A46" s="4"/>
      <c r="B46" s="39" t="s">
        <v>16</v>
      </c>
      <c r="C46" s="19" t="s">
        <v>60</v>
      </c>
      <c r="D46" s="21">
        <f>D47+D48</f>
        <v>360918.1</v>
      </c>
      <c r="E46" s="21">
        <f>E47+E48</f>
        <v>412963.8</v>
      </c>
      <c r="F46" s="21">
        <f>F47+F48</f>
        <v>408576</v>
      </c>
      <c r="G46" s="21">
        <f t="shared" si="1"/>
        <v>113.20463008089648</v>
      </c>
      <c r="H46" s="21">
        <f t="shared" si="0"/>
        <v>98.937485561688462</v>
      </c>
      <c r="I46" s="32"/>
      <c r="J46" s="46"/>
    </row>
    <row r="47" spans="1:10" ht="47.25" customHeight="1" x14ac:dyDescent="0.2">
      <c r="A47" s="2"/>
      <c r="B47" s="42" t="s">
        <v>15</v>
      </c>
      <c r="C47" s="18">
        <v>801</v>
      </c>
      <c r="D47" s="20">
        <v>360604.3</v>
      </c>
      <c r="E47" s="47">
        <v>412650</v>
      </c>
      <c r="F47" s="47">
        <v>408262.2</v>
      </c>
      <c r="G47" s="20">
        <f t="shared" si="1"/>
        <v>113.2161208282874</v>
      </c>
      <c r="H47" s="20">
        <f t="shared" si="0"/>
        <v>98.936677571792075</v>
      </c>
      <c r="I47" s="58" t="s">
        <v>78</v>
      </c>
      <c r="J47" s="48"/>
    </row>
    <row r="48" spans="1:10" ht="23.25" customHeight="1" x14ac:dyDescent="0.2">
      <c r="A48" s="2"/>
      <c r="B48" s="42" t="s">
        <v>14</v>
      </c>
      <c r="C48" s="18">
        <v>804</v>
      </c>
      <c r="D48" s="20">
        <v>313.8</v>
      </c>
      <c r="E48" s="47">
        <v>313.8</v>
      </c>
      <c r="F48" s="47">
        <v>313.8</v>
      </c>
      <c r="G48" s="20">
        <f t="shared" si="1"/>
        <v>100</v>
      </c>
      <c r="H48" s="20">
        <f t="shared" si="0"/>
        <v>100</v>
      </c>
      <c r="I48" s="31"/>
      <c r="J48" s="44"/>
    </row>
    <row r="49" spans="1:10" s="5" customFormat="1" ht="20.25" customHeight="1" x14ac:dyDescent="0.2">
      <c r="A49" s="4"/>
      <c r="B49" s="39" t="s">
        <v>13</v>
      </c>
      <c r="C49" s="19" t="s">
        <v>61</v>
      </c>
      <c r="D49" s="21">
        <f>D50</f>
        <v>888.5</v>
      </c>
      <c r="E49" s="21">
        <f>E50</f>
        <v>888.5</v>
      </c>
      <c r="F49" s="21">
        <f>F50</f>
        <v>886.9</v>
      </c>
      <c r="G49" s="21">
        <f t="shared" si="1"/>
        <v>99.819921215531792</v>
      </c>
      <c r="H49" s="21">
        <f t="shared" si="0"/>
        <v>99.819921215531792</v>
      </c>
      <c r="I49" s="28"/>
      <c r="J49" s="46"/>
    </row>
    <row r="50" spans="1:10" ht="46.5" customHeight="1" x14ac:dyDescent="0.2">
      <c r="A50" s="2"/>
      <c r="B50" s="42" t="s">
        <v>12</v>
      </c>
      <c r="C50" s="18">
        <v>909</v>
      </c>
      <c r="D50" s="20">
        <v>888.5</v>
      </c>
      <c r="E50" s="20">
        <v>888.5</v>
      </c>
      <c r="F50" s="47">
        <v>886.9</v>
      </c>
      <c r="G50" s="20">
        <f t="shared" si="1"/>
        <v>99.819921215531792</v>
      </c>
      <c r="H50" s="20">
        <f t="shared" si="0"/>
        <v>99.819921215531792</v>
      </c>
      <c r="I50" s="26"/>
      <c r="J50" s="44"/>
    </row>
    <row r="51" spans="1:10" s="5" customFormat="1" ht="24" customHeight="1" x14ac:dyDescent="0.2">
      <c r="A51" s="4"/>
      <c r="B51" s="39" t="s">
        <v>11</v>
      </c>
      <c r="C51" s="19" t="s">
        <v>62</v>
      </c>
      <c r="D51" s="21">
        <f>D52+D53+D54+D55</f>
        <v>51008.600000000006</v>
      </c>
      <c r="E51" s="21">
        <f>E52+E53+E54+E55</f>
        <v>132136.69999999998</v>
      </c>
      <c r="F51" s="21">
        <f>F52+F53+F54+F55</f>
        <v>129418.50000000001</v>
      </c>
      <c r="G51" s="21">
        <f t="shared" si="1"/>
        <v>253.71898072089803</v>
      </c>
      <c r="H51" s="21">
        <f t="shared" si="0"/>
        <v>97.942887933481032</v>
      </c>
      <c r="I51" s="28"/>
      <c r="J51" s="46"/>
    </row>
    <row r="52" spans="1:10" ht="31.5" customHeight="1" x14ac:dyDescent="0.2">
      <c r="A52" s="2"/>
      <c r="B52" s="42" t="s">
        <v>10</v>
      </c>
      <c r="C52" s="18">
        <v>1001</v>
      </c>
      <c r="D52" s="20">
        <v>10000</v>
      </c>
      <c r="E52" s="47">
        <v>12651</v>
      </c>
      <c r="F52" s="47">
        <v>12639.3</v>
      </c>
      <c r="G52" s="20">
        <f t="shared" si="1"/>
        <v>126.393</v>
      </c>
      <c r="H52" s="20">
        <f t="shared" si="0"/>
        <v>99.907517192316803</v>
      </c>
      <c r="I52" s="26" t="s">
        <v>68</v>
      </c>
      <c r="J52" s="44"/>
    </row>
    <row r="53" spans="1:10" ht="72" x14ac:dyDescent="0.2">
      <c r="A53" s="2"/>
      <c r="B53" s="42" t="s">
        <v>9</v>
      </c>
      <c r="C53" s="18">
        <v>1003</v>
      </c>
      <c r="D53" s="20">
        <v>7989.6</v>
      </c>
      <c r="E53" s="47">
        <v>83835.5</v>
      </c>
      <c r="F53" s="47">
        <v>81129.3</v>
      </c>
      <c r="G53" s="20">
        <f>SUM(F53/D53)*100</f>
        <v>1015.436317212376</v>
      </c>
      <c r="H53" s="20">
        <f t="shared" si="0"/>
        <v>96.772011856552425</v>
      </c>
      <c r="I53" s="26" t="s">
        <v>102</v>
      </c>
      <c r="J53" s="29"/>
    </row>
    <row r="54" spans="1:10" ht="22.5" customHeight="1" x14ac:dyDescent="0.2">
      <c r="A54" s="2"/>
      <c r="B54" s="42" t="s">
        <v>8</v>
      </c>
      <c r="C54" s="18">
        <v>1004</v>
      </c>
      <c r="D54" s="20">
        <v>32490.2</v>
      </c>
      <c r="E54" s="47">
        <v>33892.9</v>
      </c>
      <c r="F54" s="47">
        <v>33892.6</v>
      </c>
      <c r="G54" s="20">
        <f t="shared" si="1"/>
        <v>104.31637847720235</v>
      </c>
      <c r="H54" s="20">
        <f t="shared" si="0"/>
        <v>99.999114858864232</v>
      </c>
      <c r="I54" s="26"/>
      <c r="J54" s="29"/>
    </row>
    <row r="55" spans="1:10" ht="36" customHeight="1" x14ac:dyDescent="0.2">
      <c r="A55" s="2"/>
      <c r="B55" s="42" t="s">
        <v>7</v>
      </c>
      <c r="C55" s="18">
        <v>1006</v>
      </c>
      <c r="D55" s="20">
        <v>528.79999999999995</v>
      </c>
      <c r="E55" s="47">
        <v>1757.3</v>
      </c>
      <c r="F55" s="47">
        <v>1757.3</v>
      </c>
      <c r="G55" s="20">
        <f t="shared" si="1"/>
        <v>332.31845688350984</v>
      </c>
      <c r="H55" s="20">
        <f t="shared" si="0"/>
        <v>100</v>
      </c>
      <c r="I55" s="59" t="s">
        <v>107</v>
      </c>
      <c r="J55" s="48"/>
    </row>
    <row r="56" spans="1:10" s="5" customFormat="1" ht="24" customHeight="1" x14ac:dyDescent="0.2">
      <c r="A56" s="4"/>
      <c r="B56" s="39" t="s">
        <v>6</v>
      </c>
      <c r="C56" s="19" t="s">
        <v>63</v>
      </c>
      <c r="D56" s="21">
        <f>D57+D58</f>
        <v>323040.8</v>
      </c>
      <c r="E56" s="21">
        <f>E57+E58</f>
        <v>363086.30000000005</v>
      </c>
      <c r="F56" s="21">
        <f>F57+F58</f>
        <v>362317.4</v>
      </c>
      <c r="G56" s="21">
        <f t="shared" si="1"/>
        <v>112.15840228231232</v>
      </c>
      <c r="H56" s="21">
        <f t="shared" si="0"/>
        <v>99.788232164088811</v>
      </c>
      <c r="I56" s="28"/>
      <c r="J56" s="49"/>
    </row>
    <row r="57" spans="1:10" ht="51" customHeight="1" x14ac:dyDescent="0.2">
      <c r="A57" s="2"/>
      <c r="B57" s="42" t="s">
        <v>5</v>
      </c>
      <c r="C57" s="18">
        <v>1101</v>
      </c>
      <c r="D57" s="20">
        <v>42558</v>
      </c>
      <c r="E57" s="47">
        <v>54929.4</v>
      </c>
      <c r="F57" s="47">
        <v>54891</v>
      </c>
      <c r="G57" s="20">
        <f t="shared" si="1"/>
        <v>128.97927534188636</v>
      </c>
      <c r="H57" s="20">
        <f t="shared" si="0"/>
        <v>99.930092081835951</v>
      </c>
      <c r="I57" s="26" t="s">
        <v>90</v>
      </c>
      <c r="J57" s="44"/>
    </row>
    <row r="58" spans="1:10" ht="49.5" customHeight="1" x14ac:dyDescent="0.2">
      <c r="A58" s="2"/>
      <c r="B58" s="42" t="s">
        <v>81</v>
      </c>
      <c r="C58" s="18">
        <v>1103</v>
      </c>
      <c r="D58" s="20">
        <v>280482.8</v>
      </c>
      <c r="E58" s="47">
        <v>308156.90000000002</v>
      </c>
      <c r="F58" s="47">
        <v>307426.40000000002</v>
      </c>
      <c r="G58" s="20">
        <f t="shared" si="1"/>
        <v>109.60615053757307</v>
      </c>
      <c r="H58" s="20">
        <v>99.8</v>
      </c>
      <c r="I58" s="26" t="s">
        <v>90</v>
      </c>
      <c r="J58" s="26"/>
    </row>
    <row r="59" spans="1:10" s="5" customFormat="1" ht="25.5" customHeight="1" x14ac:dyDescent="0.2">
      <c r="A59" s="4"/>
      <c r="B59" s="39" t="s">
        <v>4</v>
      </c>
      <c r="C59" s="19" t="s">
        <v>64</v>
      </c>
      <c r="D59" s="21">
        <f>D60+D61</f>
        <v>27191.5</v>
      </c>
      <c r="E59" s="21">
        <f>E60+E61</f>
        <v>30970.9</v>
      </c>
      <c r="F59" s="21">
        <f>F60+F61</f>
        <v>30907.200000000001</v>
      </c>
      <c r="G59" s="21">
        <f t="shared" si="1"/>
        <v>113.66493205597337</v>
      </c>
      <c r="H59" s="21">
        <f t="shared" si="0"/>
        <v>99.794323058096467</v>
      </c>
      <c r="I59" s="28"/>
      <c r="J59" s="46"/>
    </row>
    <row r="60" spans="1:10" ht="41.25" customHeight="1" x14ac:dyDescent="0.2">
      <c r="A60" s="2"/>
      <c r="B60" s="42" t="s">
        <v>3</v>
      </c>
      <c r="C60" s="18">
        <v>1202</v>
      </c>
      <c r="D60" s="20">
        <v>20343.5</v>
      </c>
      <c r="E60" s="47">
        <v>23936.9</v>
      </c>
      <c r="F60" s="47">
        <v>23874.2</v>
      </c>
      <c r="G60" s="20">
        <f t="shared" si="1"/>
        <v>117.35542065033057</v>
      </c>
      <c r="H60" s="20">
        <f t="shared" si="0"/>
        <v>99.738061319552656</v>
      </c>
      <c r="I60" s="50" t="s">
        <v>79</v>
      </c>
      <c r="J60" s="26"/>
    </row>
    <row r="61" spans="1:10" ht="48.75" customHeight="1" x14ac:dyDescent="0.2">
      <c r="A61" s="2"/>
      <c r="B61" s="42" t="s">
        <v>2</v>
      </c>
      <c r="C61" s="18">
        <v>1204</v>
      </c>
      <c r="D61" s="20">
        <v>6848</v>
      </c>
      <c r="E61" s="47">
        <v>7034</v>
      </c>
      <c r="F61" s="47">
        <v>7033</v>
      </c>
      <c r="G61" s="20">
        <f t="shared" si="1"/>
        <v>102.70151869158879</v>
      </c>
      <c r="H61" s="20">
        <f t="shared" si="0"/>
        <v>99.985783338072224</v>
      </c>
      <c r="I61" s="50"/>
      <c r="J61" s="44"/>
    </row>
    <row r="62" spans="1:10" s="5" customFormat="1" ht="29.25" customHeight="1" x14ac:dyDescent="0.2">
      <c r="A62" s="4"/>
      <c r="B62" s="39" t="s">
        <v>1</v>
      </c>
      <c r="C62" s="19" t="s">
        <v>65</v>
      </c>
      <c r="D62" s="21">
        <f>D63</f>
        <v>900</v>
      </c>
      <c r="E62" s="21">
        <f>E63</f>
        <v>280</v>
      </c>
      <c r="F62" s="21">
        <f>F63</f>
        <v>276.7</v>
      </c>
      <c r="G62" s="21">
        <f t="shared" si="1"/>
        <v>30.74444444444444</v>
      </c>
      <c r="H62" s="21">
        <f t="shared" si="0"/>
        <v>98.821428571428569</v>
      </c>
      <c r="I62" s="28"/>
      <c r="J62" s="46"/>
    </row>
    <row r="63" spans="1:10" ht="41.25" customHeight="1" x14ac:dyDescent="0.2">
      <c r="A63" s="2"/>
      <c r="B63" s="42" t="s">
        <v>0</v>
      </c>
      <c r="C63" s="18">
        <v>1301</v>
      </c>
      <c r="D63" s="20">
        <v>900</v>
      </c>
      <c r="E63" s="47">
        <v>280</v>
      </c>
      <c r="F63" s="47">
        <v>276.7</v>
      </c>
      <c r="G63" s="20">
        <f t="shared" si="1"/>
        <v>30.74444444444444</v>
      </c>
      <c r="H63" s="20">
        <f t="shared" si="0"/>
        <v>98.821428571428569</v>
      </c>
      <c r="I63" s="29" t="s">
        <v>103</v>
      </c>
      <c r="J63" s="29"/>
    </row>
    <row r="64" spans="1:10" s="9" customFormat="1" ht="24.75" customHeight="1" x14ac:dyDescent="0.25">
      <c r="A64" s="8"/>
      <c r="B64" s="51" t="s">
        <v>52</v>
      </c>
      <c r="C64" s="52"/>
      <c r="D64" s="53">
        <f>D8+D21+D26+D33+D38+D40+D46+D49+D51+D56+D59+D62</f>
        <v>5685651.2999999998</v>
      </c>
      <c r="E64" s="53">
        <f>E8+E21+E26+E33+E38+E40+E46+E49+E51+E56+E59+E62</f>
        <v>6872697.5</v>
      </c>
      <c r="F64" s="53">
        <f>F8+F21+F26+F33+F38+F40+F46+F49+F51+F56+F59+F62</f>
        <v>6793946.7000000011</v>
      </c>
      <c r="G64" s="53">
        <f t="shared" si="1"/>
        <v>119.49284860293845</v>
      </c>
      <c r="H64" s="53">
        <f t="shared" si="0"/>
        <v>98.854150062620988</v>
      </c>
      <c r="I64" s="54"/>
      <c r="J64" s="55"/>
    </row>
    <row r="65" spans="1:10" ht="12.75" customHeight="1" x14ac:dyDescent="0.2">
      <c r="A65" s="3"/>
      <c r="B65" s="36"/>
      <c r="C65" s="36"/>
      <c r="D65" s="37"/>
      <c r="E65" s="37"/>
      <c r="F65" s="37"/>
      <c r="G65" s="37"/>
      <c r="H65" s="37"/>
      <c r="I65" s="7"/>
      <c r="J65" s="6"/>
    </row>
    <row r="66" spans="1:10" x14ac:dyDescent="0.2">
      <c r="B66" s="6"/>
      <c r="C66" s="6"/>
      <c r="D66" s="6"/>
      <c r="E66" s="6"/>
      <c r="F66" s="6"/>
      <c r="G66" s="6"/>
      <c r="H66" s="6"/>
      <c r="I66" s="6"/>
      <c r="J66" s="6"/>
    </row>
  </sheetData>
  <mergeCells count="11">
    <mergeCell ref="K6:S7"/>
    <mergeCell ref="B2:J2"/>
    <mergeCell ref="F4:F6"/>
    <mergeCell ref="G4:G6"/>
    <mergeCell ref="B4:B6"/>
    <mergeCell ref="C4:C6"/>
    <mergeCell ref="J4:J6"/>
    <mergeCell ref="D4:D6"/>
    <mergeCell ref="H4:H6"/>
    <mergeCell ref="I4:I6"/>
    <mergeCell ref="E4:E6"/>
  </mergeCells>
  <pageMargins left="0.39370078740157483" right="0.39370078740157483" top="0.98425196850393704" bottom="0.19685039370078741" header="0.51181102362204722" footer="0.51181102362204722"/>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Бюджет</vt:lpstr>
      <vt:lpstr>Бюджет!Заголовки_для_печати</vt:lpstr>
      <vt:lpstr>Бюджет!Область_печати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Пастух Лилия Вазимовна</dc:creator>
  <cp:lastModifiedBy>Нежинская Инна Евгеньевна</cp:lastModifiedBy>
  <cp:lastPrinted>2025-04-04T05:16:35Z</cp:lastPrinted>
  <dcterms:created xsi:type="dcterms:W3CDTF">2019-02-14T09:36:25Z</dcterms:created>
  <dcterms:modified xsi:type="dcterms:W3CDTF">2025-04-09T07:55:30Z</dcterms:modified>
</cp:coreProperties>
</file>