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РЯНСКАЯ\ДУМА Исполнение за 2022 год\0.проект решения Думы\"/>
    </mc:Choice>
  </mc:AlternateContent>
  <bookViews>
    <workbookView xWindow="0" yWindow="0" windowWidth="19020" windowHeight="6528"/>
  </bookViews>
  <sheets>
    <sheet name="Расходы" sheetId="1" r:id="rId1"/>
  </sheets>
  <externalReferences>
    <externalReference r:id="rId2"/>
  </externalReference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_xlnm.Print_Titles" localSheetId="0">Расходы!$3:$5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2" i="1" s="1"/>
  <c r="I7" i="1"/>
  <c r="I6" i="1" s="1"/>
  <c r="K7" i="1"/>
  <c r="D8" i="1"/>
  <c r="F8" i="1"/>
  <c r="F7" i="1" s="1"/>
  <c r="H8" i="1"/>
  <c r="H7" i="1" s="1"/>
  <c r="J8" i="1"/>
  <c r="L8" i="1"/>
  <c r="L7" i="1" s="1"/>
  <c r="D9" i="1"/>
  <c r="D7" i="1" s="1"/>
  <c r="F9" i="1"/>
  <c r="H9" i="1"/>
  <c r="J9" i="1"/>
  <c r="L9" i="1"/>
  <c r="D10" i="1"/>
  <c r="F10" i="1"/>
  <c r="H10" i="1"/>
  <c r="J10" i="1"/>
  <c r="J7" i="1" s="1"/>
  <c r="L10" i="1"/>
  <c r="D11" i="1"/>
  <c r="F11" i="1"/>
  <c r="H11" i="1"/>
  <c r="J11" i="1"/>
  <c r="L11" i="1"/>
  <c r="D12" i="1"/>
  <c r="F12" i="1"/>
  <c r="H12" i="1"/>
  <c r="J12" i="1"/>
  <c r="L12" i="1"/>
  <c r="D13" i="1"/>
  <c r="F13" i="1"/>
  <c r="H13" i="1"/>
  <c r="J13" i="1"/>
  <c r="L13" i="1"/>
  <c r="D14" i="1"/>
  <c r="F14" i="1"/>
  <c r="H14" i="1"/>
  <c r="J14" i="1"/>
  <c r="L14" i="1"/>
  <c r="F15" i="1"/>
  <c r="H15" i="1"/>
  <c r="D16" i="1"/>
  <c r="F16" i="1"/>
  <c r="H16" i="1"/>
  <c r="J16" i="1"/>
  <c r="L16" i="1"/>
  <c r="C17" i="1"/>
  <c r="E17" i="1"/>
  <c r="D17" i="1" s="1"/>
  <c r="F17" i="1"/>
  <c r="G17" i="1"/>
  <c r="I17" i="1"/>
  <c r="H17" i="1" s="1"/>
  <c r="J17" i="1"/>
  <c r="K17" i="1"/>
  <c r="M17" i="1"/>
  <c r="L17" i="1" s="1"/>
  <c r="D18" i="1"/>
  <c r="F18" i="1"/>
  <c r="H18" i="1"/>
  <c r="J18" i="1"/>
  <c r="L18" i="1"/>
  <c r="D19" i="1"/>
  <c r="F19" i="1"/>
  <c r="H19" i="1"/>
  <c r="J19" i="1"/>
  <c r="L19" i="1"/>
  <c r="D20" i="1"/>
  <c r="F20" i="1"/>
  <c r="H20" i="1"/>
  <c r="J20" i="1"/>
  <c r="L20" i="1"/>
  <c r="I21" i="1"/>
  <c r="K21" i="1"/>
  <c r="D22" i="1"/>
  <c r="D21" i="1" s="1"/>
  <c r="H22" i="1"/>
  <c r="J22" i="1"/>
  <c r="L22" i="1"/>
  <c r="L21" i="1" s="1"/>
  <c r="I23" i="1"/>
  <c r="K23" i="1"/>
  <c r="D24" i="1"/>
  <c r="F24" i="1"/>
  <c r="F23" i="1" s="1"/>
  <c r="H24" i="1"/>
  <c r="H23" i="1" s="1"/>
  <c r="J24" i="1"/>
  <c r="L24" i="1"/>
  <c r="L23" i="1" s="1"/>
  <c r="D25" i="1"/>
  <c r="D23" i="1" s="1"/>
  <c r="F25" i="1"/>
  <c r="H25" i="1"/>
  <c r="J25" i="1"/>
  <c r="L25" i="1"/>
  <c r="D26" i="1"/>
  <c r="F26" i="1"/>
  <c r="H26" i="1"/>
  <c r="J26" i="1"/>
  <c r="J23" i="1" s="1"/>
  <c r="J21" i="1" s="1"/>
  <c r="L26" i="1"/>
  <c r="K27" i="1"/>
  <c r="D28" i="1"/>
  <c r="D27" i="1" s="1"/>
  <c r="F28" i="1"/>
  <c r="F27" i="1" s="1"/>
  <c r="H28" i="1"/>
  <c r="J28" i="1"/>
  <c r="L28" i="1"/>
  <c r="L27" i="1" s="1"/>
  <c r="D29" i="1"/>
  <c r="F29" i="1"/>
  <c r="H29" i="1"/>
  <c r="J29" i="1"/>
  <c r="J27" i="1" s="1"/>
  <c r="L29" i="1"/>
  <c r="D30" i="1"/>
  <c r="F30" i="1"/>
  <c r="H30" i="1"/>
  <c r="H27" i="1" s="1"/>
  <c r="J30" i="1"/>
  <c r="L30" i="1"/>
  <c r="D31" i="1"/>
  <c r="F31" i="1"/>
  <c r="H31" i="1"/>
  <c r="J31" i="1"/>
  <c r="L31" i="1"/>
  <c r="D32" i="1"/>
  <c r="F32" i="1"/>
  <c r="H32" i="1"/>
  <c r="J32" i="1"/>
  <c r="L32" i="1"/>
  <c r="D33" i="1"/>
  <c r="F33" i="1"/>
  <c r="H33" i="1"/>
  <c r="J33" i="1"/>
  <c r="L33" i="1"/>
  <c r="D34" i="1"/>
  <c r="F34" i="1"/>
  <c r="H34" i="1"/>
  <c r="J34" i="1"/>
  <c r="L34" i="1"/>
  <c r="D36" i="1"/>
  <c r="D35" i="1" s="1"/>
  <c r="F36" i="1"/>
  <c r="H36" i="1"/>
  <c r="J36" i="1"/>
  <c r="L36" i="1"/>
  <c r="L35" i="1" s="1"/>
  <c r="D37" i="1"/>
  <c r="F37" i="1"/>
  <c r="H37" i="1"/>
  <c r="J37" i="1"/>
  <c r="J35" i="1" s="1"/>
  <c r="L37" i="1"/>
  <c r="D38" i="1"/>
  <c r="F38" i="1"/>
  <c r="H38" i="1"/>
  <c r="H35" i="1" s="1"/>
  <c r="J38" i="1"/>
  <c r="L38" i="1"/>
  <c r="D39" i="1"/>
  <c r="F39" i="1"/>
  <c r="F35" i="1" s="1"/>
  <c r="H39" i="1"/>
  <c r="J39" i="1"/>
  <c r="L39" i="1"/>
  <c r="D40" i="1"/>
  <c r="L40" i="1"/>
  <c r="D41" i="1"/>
  <c r="F41" i="1"/>
  <c r="H41" i="1"/>
  <c r="J41" i="1"/>
  <c r="L41" i="1"/>
  <c r="D42" i="1"/>
  <c r="F42" i="1"/>
  <c r="H42" i="1"/>
  <c r="J42" i="1"/>
  <c r="L42" i="1"/>
  <c r="D43" i="1"/>
  <c r="F43" i="1"/>
  <c r="F40" i="1" s="1"/>
  <c r="H43" i="1"/>
  <c r="H40" i="1" s="1"/>
  <c r="J43" i="1"/>
  <c r="J40" i="1" s="1"/>
  <c r="L43" i="1"/>
  <c r="D45" i="1"/>
  <c r="F45" i="1"/>
  <c r="H45" i="1"/>
  <c r="H44" i="1" s="1"/>
  <c r="J45" i="1"/>
  <c r="J44" i="1" s="1"/>
  <c r="L45" i="1"/>
  <c r="D46" i="1"/>
  <c r="F46" i="1"/>
  <c r="H46" i="1"/>
  <c r="J46" i="1"/>
  <c r="L46" i="1"/>
  <c r="D47" i="1"/>
  <c r="F47" i="1"/>
  <c r="F44" i="1" s="1"/>
  <c r="H47" i="1"/>
  <c r="J47" i="1"/>
  <c r="L47" i="1"/>
  <c r="D48" i="1"/>
  <c r="D44" i="1" s="1"/>
  <c r="F48" i="1"/>
  <c r="H48" i="1"/>
  <c r="J48" i="1"/>
  <c r="L48" i="1"/>
  <c r="L44" i="1" s="1"/>
  <c r="D49" i="1"/>
  <c r="F49" i="1"/>
  <c r="H49" i="1"/>
  <c r="J49" i="1"/>
  <c r="L49" i="1"/>
  <c r="H50" i="1"/>
  <c r="J50" i="1"/>
  <c r="D51" i="1"/>
  <c r="D50" i="1" s="1"/>
  <c r="F51" i="1"/>
  <c r="F50" i="1" s="1"/>
  <c r="H51" i="1"/>
  <c r="J51" i="1"/>
  <c r="L51" i="1"/>
  <c r="L50" i="1" s="1"/>
  <c r="D52" i="1"/>
  <c r="F52" i="1"/>
  <c r="H52" i="1"/>
  <c r="J52" i="1"/>
  <c r="L52" i="1"/>
  <c r="C53" i="1"/>
  <c r="E53" i="1"/>
  <c r="E6" i="1" s="1"/>
  <c r="F53" i="1"/>
  <c r="G53" i="1"/>
  <c r="I53" i="1"/>
  <c r="K53" i="1"/>
  <c r="M53" i="1"/>
  <c r="M6" i="1" s="1"/>
  <c r="N53" i="1"/>
  <c r="N6" i="1" s="1"/>
  <c r="N72" i="1" s="1"/>
  <c r="D54" i="1"/>
  <c r="D53" i="1" s="1"/>
  <c r="F54" i="1"/>
  <c r="H54" i="1"/>
  <c r="H53" i="1" s="1"/>
  <c r="J54" i="1"/>
  <c r="J53" i="1" s="1"/>
  <c r="L54" i="1"/>
  <c r="L53" i="1" s="1"/>
  <c r="D56" i="1"/>
  <c r="F56" i="1"/>
  <c r="F55" i="1" s="1"/>
  <c r="H56" i="1"/>
  <c r="J56" i="1"/>
  <c r="L56" i="1"/>
  <c r="D57" i="1"/>
  <c r="D55" i="1" s="1"/>
  <c r="F57" i="1"/>
  <c r="H57" i="1"/>
  <c r="J57" i="1"/>
  <c r="L57" i="1"/>
  <c r="L55" i="1" s="1"/>
  <c r="D58" i="1"/>
  <c r="F58" i="1"/>
  <c r="H58" i="1"/>
  <c r="J58" i="1"/>
  <c r="J55" i="1" s="1"/>
  <c r="L58" i="1"/>
  <c r="D59" i="1"/>
  <c r="F59" i="1"/>
  <c r="H59" i="1"/>
  <c r="H55" i="1" s="1"/>
  <c r="J59" i="1"/>
  <c r="L59" i="1"/>
  <c r="F60" i="1"/>
  <c r="H60" i="1"/>
  <c r="D61" i="1"/>
  <c r="D60" i="1" s="1"/>
  <c r="F61" i="1"/>
  <c r="H61" i="1"/>
  <c r="J61" i="1"/>
  <c r="L61" i="1"/>
  <c r="L60" i="1" s="1"/>
  <c r="D62" i="1"/>
  <c r="F62" i="1"/>
  <c r="H62" i="1"/>
  <c r="J62" i="1"/>
  <c r="J60" i="1" s="1"/>
  <c r="L62" i="1"/>
  <c r="H63" i="1"/>
  <c r="J63" i="1"/>
  <c r="D64" i="1"/>
  <c r="F64" i="1"/>
  <c r="F63" i="1" s="1"/>
  <c r="H64" i="1"/>
  <c r="J64" i="1"/>
  <c r="L64" i="1"/>
  <c r="D65" i="1"/>
  <c r="D63" i="1" s="1"/>
  <c r="F65" i="1"/>
  <c r="H65" i="1"/>
  <c r="J65" i="1"/>
  <c r="L65" i="1"/>
  <c r="L63" i="1" s="1"/>
  <c r="C66" i="1"/>
  <c r="D66" i="1"/>
  <c r="H66" i="1"/>
  <c r="J66" i="1"/>
  <c r="L66" i="1"/>
  <c r="D67" i="1"/>
  <c r="F67" i="1"/>
  <c r="F66" i="1" s="1"/>
  <c r="H67" i="1"/>
  <c r="J67" i="1"/>
  <c r="L67" i="1"/>
  <c r="C68" i="1"/>
  <c r="D68" i="1" s="1"/>
  <c r="E68" i="1"/>
  <c r="G68" i="1"/>
  <c r="H68" i="1" s="1"/>
  <c r="I68" i="1"/>
  <c r="K68" i="1"/>
  <c r="L68" i="1" s="1"/>
  <c r="M68" i="1"/>
  <c r="D69" i="1"/>
  <c r="F69" i="1"/>
  <c r="H69" i="1"/>
  <c r="J69" i="1"/>
  <c r="L69" i="1"/>
  <c r="D70" i="1"/>
  <c r="F70" i="1"/>
  <c r="H70" i="1"/>
  <c r="J70" i="1"/>
  <c r="L70" i="1"/>
  <c r="D71" i="1"/>
  <c r="F71" i="1"/>
  <c r="H71" i="1"/>
  <c r="J71" i="1"/>
  <c r="L71" i="1"/>
  <c r="C72" i="1"/>
  <c r="I72" i="1" l="1"/>
  <c r="L6" i="1"/>
  <c r="L72" i="1" s="1"/>
  <c r="M72" i="1"/>
  <c r="D6" i="1"/>
  <c r="D72" i="1" s="1"/>
  <c r="E72" i="1"/>
  <c r="G6" i="1"/>
  <c r="H6" i="1" s="1"/>
  <c r="H72" i="1" s="1"/>
  <c r="J68" i="1"/>
  <c r="F68" i="1"/>
  <c r="J6" i="1"/>
  <c r="J72" i="1" s="1"/>
  <c r="G72" i="1" l="1"/>
  <c r="F6" i="1"/>
  <c r="F72" i="1" s="1"/>
</calcChain>
</file>

<file path=xl/sharedStrings.xml><?xml version="1.0" encoding="utf-8"?>
<sst xmlns="http://schemas.openxmlformats.org/spreadsheetml/2006/main" count="150" uniqueCount="143">
  <si>
    <t>Результат (Дефицит/ Профицит)</t>
  </si>
  <si>
    <t>1403</t>
  </si>
  <si>
    <t>Прочие межбюджетные трансферты общего характера</t>
  </si>
  <si>
    <t>1402</t>
  </si>
  <si>
    <t>Иные дотации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</si>
  <si>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</si>
  <si>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</si>
  <si>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</si>
  <si>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</si>
  <si>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1301</t>
  </si>
  <si>
    <t>Обслуживание государственного внутреннего и муниципального долга</t>
  </si>
  <si>
    <t>1300</t>
  </si>
  <si>
    <t>Обслуживание государственного и муниципального долга</t>
  </si>
  <si>
    <t>1204</t>
  </si>
  <si>
    <t>Другие вопросы в области средств массовой информации</t>
  </si>
  <si>
    <t>1202</t>
  </si>
  <si>
    <t>Периодическая печать и издательства</t>
  </si>
  <si>
    <t>1200</t>
  </si>
  <si>
    <t>Средства массовой информации</t>
  </si>
  <si>
    <t xml:space="preserve"> 1102 </t>
  </si>
  <si>
    <t>Массовый спорт</t>
  </si>
  <si>
    <t xml:space="preserve"> 1101 </t>
  </si>
  <si>
    <t xml:space="preserve">Физическая культура </t>
  </si>
  <si>
    <t xml:space="preserve"> 1100 </t>
  </si>
  <si>
    <t>Физическая культура и спорт</t>
  </si>
  <si>
    <t xml:space="preserve"> 1006 </t>
  </si>
  <si>
    <t>Другие вопросы в области социальной политики</t>
  </si>
  <si>
    <t xml:space="preserve"> 1004 </t>
  </si>
  <si>
    <t>Охрана семьи и детства</t>
  </si>
  <si>
    <t xml:space="preserve"> 1003 </t>
  </si>
  <si>
    <t>Социальное обеспечение населения</t>
  </si>
  <si>
    <t xml:space="preserve"> 1001 </t>
  </si>
  <si>
    <t>Пенсионное обеспечение</t>
  </si>
  <si>
    <t xml:space="preserve"> 1000</t>
  </si>
  <si>
    <t>Социальная политика</t>
  </si>
  <si>
    <t>0909</t>
  </si>
  <si>
    <t xml:space="preserve">Другие вопросы в области здравоохранения </t>
  </si>
  <si>
    <t xml:space="preserve"> 0900 </t>
  </si>
  <si>
    <t xml:space="preserve">Здравоохранение </t>
  </si>
  <si>
    <t>0804</t>
  </si>
  <si>
    <t xml:space="preserve">Другие вопросы в области культуры, кинематографии </t>
  </si>
  <si>
    <t xml:space="preserve">0801 </t>
  </si>
  <si>
    <t>Культура</t>
  </si>
  <si>
    <t xml:space="preserve"> 0800 </t>
  </si>
  <si>
    <t xml:space="preserve">Культура, кинематография </t>
  </si>
  <si>
    <t xml:space="preserve"> 0709 </t>
  </si>
  <si>
    <t>Другие вопросы в области образования</t>
  </si>
  <si>
    <t xml:space="preserve"> 0707 </t>
  </si>
  <si>
    <t>Молодежная политика и оздоровление детей</t>
  </si>
  <si>
    <t xml:space="preserve"> 0703 </t>
  </si>
  <si>
    <t>Дополнительное образование детей</t>
  </si>
  <si>
    <t xml:space="preserve">0702 </t>
  </si>
  <si>
    <t>Общее образование</t>
  </si>
  <si>
    <t xml:space="preserve"> 0701 </t>
  </si>
  <si>
    <t>Дошкольное образование</t>
  </si>
  <si>
    <t xml:space="preserve">0700 </t>
  </si>
  <si>
    <t>Образование</t>
  </si>
  <si>
    <t xml:space="preserve"> 0605 </t>
  </si>
  <si>
    <t>Другие вопросы в области охраны окружающей среды</t>
  </si>
  <si>
    <t xml:space="preserve">0603 </t>
  </si>
  <si>
    <t>Охрана объектов растительного и животного мира и среды их обитания</t>
  </si>
  <si>
    <t>0601</t>
  </si>
  <si>
    <t>Экологический контроль</t>
  </si>
  <si>
    <t xml:space="preserve"> 0600 </t>
  </si>
  <si>
    <t>Охрана окружающей среды</t>
  </si>
  <si>
    <t xml:space="preserve"> 0505 </t>
  </si>
  <si>
    <t>Другие вопросы в области жилищно-коммунального хозяйства</t>
  </si>
  <si>
    <t>0503</t>
  </si>
  <si>
    <t>Благоустройство</t>
  </si>
  <si>
    <t xml:space="preserve"> 0502 </t>
  </si>
  <si>
    <t>Коммунальное хозяйство</t>
  </si>
  <si>
    <t xml:space="preserve"> 0501</t>
  </si>
  <si>
    <t>Жилищное хозяйство</t>
  </si>
  <si>
    <t xml:space="preserve"> 0500 </t>
  </si>
  <si>
    <t>Жилищно-коммунальное хозяйство</t>
  </si>
  <si>
    <t xml:space="preserve"> 0412 </t>
  </si>
  <si>
    <t>Другие вопросы в области национальной экономики</t>
  </si>
  <si>
    <t xml:space="preserve"> 0410 </t>
  </si>
  <si>
    <t>Связь и информатика</t>
  </si>
  <si>
    <t xml:space="preserve"> 0409 </t>
  </si>
  <si>
    <t>Дорожное хозяйство (дорожные фонды)</t>
  </si>
  <si>
    <t xml:space="preserve"> 0408 </t>
  </si>
  <si>
    <t>Транспорт</t>
  </si>
  <si>
    <t xml:space="preserve"> 0407 </t>
  </si>
  <si>
    <t>Лесное хозяйство</t>
  </si>
  <si>
    <t xml:space="preserve">0405 </t>
  </si>
  <si>
    <t>Сельское хозяйство и рыболовство</t>
  </si>
  <si>
    <t xml:space="preserve"> 0401 </t>
  </si>
  <si>
    <t>Общеэкономические вопросы</t>
  </si>
  <si>
    <t xml:space="preserve"> 0400 </t>
  </si>
  <si>
    <t>Национальная экономика</t>
  </si>
  <si>
    <t xml:space="preserve"> 0314</t>
  </si>
  <si>
    <t>Другие вопросы в области национальной безопасности и правоохранительной деятельности</t>
  </si>
  <si>
    <t xml:space="preserve"> 0309</t>
  </si>
  <si>
    <t xml:space="preserve"> Гражданская оборона</t>
  </si>
  <si>
    <t>0304</t>
  </si>
  <si>
    <t>Органы юстиции</t>
  </si>
  <si>
    <t xml:space="preserve"> 0300 </t>
  </si>
  <si>
    <t>Национальная безопасность и правоохранительная деятельность</t>
  </si>
  <si>
    <t>0203</t>
  </si>
  <si>
    <t>Мобилизационная и вневойсковая подготовка</t>
  </si>
  <si>
    <t xml:space="preserve"> 0200 </t>
  </si>
  <si>
    <t>Национальная оборона</t>
  </si>
  <si>
    <t>0204</t>
  </si>
  <si>
    <t>Мобилизационная подготовка экономики</t>
  </si>
  <si>
    <t xml:space="preserve"> 0203</t>
  </si>
  <si>
    <t>0202</t>
  </si>
  <si>
    <t>Модернизация Вооруженных Сил РФ и воинских формирований</t>
  </si>
  <si>
    <t>0113</t>
  </si>
  <si>
    <t>Другие общегосударственные вопросы</t>
  </si>
  <si>
    <t xml:space="preserve"> 0112</t>
  </si>
  <si>
    <t>Прикладные научные исследования в области общегосударственных вопросов</t>
  </si>
  <si>
    <t>0111</t>
  </si>
  <si>
    <t>Резервные фонды</t>
  </si>
  <si>
    <t xml:space="preserve">0107 </t>
  </si>
  <si>
    <t>Обеспечение проведения выборов и референдумов</t>
  </si>
  <si>
    <t xml:space="preserve"> 0106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</si>
  <si>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</si>
  <si>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0105 </t>
  </si>
  <si>
    <t>Судебная система</t>
  </si>
  <si>
    <t xml:space="preserve">0104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</si>
  <si>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</si>
  <si>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</si>
  <si>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</si>
  <si>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</si>
  <si>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</si>
  <si>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0100 </t>
  </si>
  <si>
    <t>Общегосударственные вопросы</t>
  </si>
  <si>
    <t>РАСХОДЫ</t>
  </si>
  <si>
    <t>2</t>
  </si>
  <si>
    <t>1</t>
  </si>
  <si>
    <t>Утверждено Решением Думы города  от 23.12.2022 №253 (с учетом уведомлений ДФ ХМАО-Югры)</t>
  </si>
  <si>
    <t>Утверждено Решением Думы города  от 23.12.2022 №253</t>
  </si>
  <si>
    <t>Изменения в решение Думы города (+/-)</t>
  </si>
  <si>
    <t>Утверждено Решением Думы города  от 07.12.2022 №243</t>
  </si>
  <si>
    <t>Утверждено Решением Думы города  от 28.10.2022 №237</t>
  </si>
  <si>
    <t>Утверждено Решением Думы города  от 27.05.2022 №203</t>
  </si>
  <si>
    <t>Утверждено Решением Думы города  от 11.02.2022 №159</t>
  </si>
  <si>
    <t>Первоначально утверждено решением Думы города от 03.12.2021 №137 на 2022 год</t>
  </si>
  <si>
    <t>Код</t>
  </si>
  <si>
    <t>Наименование показателя</t>
  </si>
  <si>
    <t>(тыс.рублей)</t>
  </si>
  <si>
    <t xml:space="preserve">Сведения о внесенных изменениях в решение об утверждении бюджета в 2022 году в части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</si>
</sst>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_-* #,##0.00_р_._-;\-* #,##0.00_р_._-;_-* &quot;-&quot;??_р_._-;_-@_-"/>
    <numFmt numFmtId="166" formatCode="#,##0.0_р_."/>
    <numFmt numFmtId="167" formatCode="#,##0.0;[Red]\-#,##0.0;0.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166" fontId="4" fillId="0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166" fontId="2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164" fontId="2" fillId="0" borderId="1" xfId="2" applyNumberFormat="1" applyFont="1" applyFill="1" applyBorder="1" applyAlignment="1" applyProtection="1">
      <alignment horizontal="center" vertical="center"/>
      <protection hidden="1"/>
    </xf>
    <xf numFmtId="167" fontId="2" fillId="0" borderId="1" xfId="2" applyNumberFormat="1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 applyProtection="1">
      <alignment horizontal="center" wrapText="1"/>
      <protection hidden="1"/>
    </xf>
    <xf numFmtId="164" fontId="2" fillId="0" borderId="1" xfId="2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6.&#1055;&#1088;&#1080;&#1083;6&#1082;&#1055;&#1047;.&#1057;&#1074;&#1077;&#1076;&#1077;&#1085;&#1080;&#1103;%20&#1086;%20&#1074;&#1085;&#1077;&#1089;&#1077;&#1085;&#1085;&#1099;&#1093;%20&#1080;&#1079;&#1084;&#1077;&#1085;&#1077;&#1085;&#1080;&#1103;&#1093;%20&#1074;%20&#1088;&#1077;&#1096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</sheetNames>
    <sheetDataSet>
      <sheetData sheetId="0">
        <row r="9">
          <cell r="C9">
            <v>4985722.5999999996</v>
          </cell>
          <cell r="D9">
            <v>14226.5</v>
          </cell>
          <cell r="E9">
            <v>4999949.0999999996</v>
          </cell>
          <cell r="F9">
            <v>149749.20000000001</v>
          </cell>
          <cell r="G9">
            <v>5149698.3</v>
          </cell>
          <cell r="H9">
            <v>185163.2</v>
          </cell>
          <cell r="I9">
            <v>5334861.5</v>
          </cell>
          <cell r="J9">
            <v>351303.3</v>
          </cell>
          <cell r="K9">
            <v>5686164.7999999998</v>
          </cell>
          <cell r="N9">
            <v>5885923.2999999998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zoomScale="90" zoomScaleNormal="90" workbookViewId="0">
      <pane xSplit="2" ySplit="5" topLeftCell="E6" activePane="bottomRight" state="frozen"/>
      <selection pane="topRight" activeCell="C1" sqref="C1"/>
      <selection pane="bottomLeft" activeCell="A6" sqref="A6"/>
      <selection pane="bottomRight" sqref="A1:N1"/>
    </sheetView>
  </sheetViews>
  <sheetFormatPr defaultColWidth="8.88671875" defaultRowHeight="13.2" x14ac:dyDescent="0.25"/>
  <cols>
    <col min="1" max="1" width="27.44140625" style="1" customWidth="1"/>
    <col min="2" max="2" width="7.5546875" style="1" customWidth="1"/>
    <col min="3" max="6" width="16" style="1" customWidth="1"/>
    <col min="7" max="8" width="16.6640625" style="1" customWidth="1"/>
    <col min="9" max="13" width="16" style="1" customWidth="1"/>
    <col min="14" max="14" width="17" style="1" customWidth="1"/>
    <col min="15" max="16384" width="8.88671875" style="1"/>
  </cols>
  <sheetData>
    <row r="1" spans="1:16" ht="24.6" customHeight="1" x14ac:dyDescent="0.25">
      <c r="A1" s="32" t="s">
        <v>142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6" x14ac:dyDescent="0.25">
      <c r="N2" s="31" t="s">
        <v>141</v>
      </c>
    </row>
    <row r="3" spans="1:16" ht="13.2" customHeight="1" x14ac:dyDescent="0.25">
      <c r="A3" s="28" t="s">
        <v>140</v>
      </c>
      <c r="B3" s="28" t="s">
        <v>139</v>
      </c>
      <c r="C3" s="30" t="s">
        <v>138</v>
      </c>
      <c r="D3" s="28" t="s">
        <v>133</v>
      </c>
      <c r="E3" s="27" t="s">
        <v>137</v>
      </c>
      <c r="F3" s="28" t="s">
        <v>133</v>
      </c>
      <c r="G3" s="27" t="s">
        <v>136</v>
      </c>
      <c r="H3" s="28" t="s">
        <v>133</v>
      </c>
      <c r="I3" s="27" t="s">
        <v>135</v>
      </c>
      <c r="J3" s="28" t="s">
        <v>133</v>
      </c>
      <c r="K3" s="27" t="s">
        <v>134</v>
      </c>
      <c r="L3" s="28" t="s">
        <v>133</v>
      </c>
      <c r="M3" s="27" t="s">
        <v>132</v>
      </c>
      <c r="N3" s="27" t="s">
        <v>131</v>
      </c>
    </row>
    <row r="4" spans="1:16" ht="88.5" customHeight="1" x14ac:dyDescent="0.25">
      <c r="A4" s="28"/>
      <c r="B4" s="28"/>
      <c r="C4" s="29"/>
      <c r="D4" s="28"/>
      <c r="E4" s="27"/>
      <c r="F4" s="28"/>
      <c r="G4" s="27"/>
      <c r="H4" s="28"/>
      <c r="I4" s="27"/>
      <c r="J4" s="28"/>
      <c r="K4" s="27"/>
      <c r="L4" s="28"/>
      <c r="M4" s="27"/>
      <c r="N4" s="27"/>
    </row>
    <row r="5" spans="1:16" ht="13.2" customHeight="1" x14ac:dyDescent="0.25">
      <c r="A5" s="26" t="s">
        <v>130</v>
      </c>
      <c r="B5" s="26" t="s">
        <v>129</v>
      </c>
      <c r="C5" s="25">
        <v>3</v>
      </c>
      <c r="D5" s="25">
        <v>8</v>
      </c>
      <c r="E5" s="25">
        <v>9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8</v>
      </c>
      <c r="M5" s="25">
        <v>9</v>
      </c>
      <c r="N5" s="24">
        <v>10</v>
      </c>
    </row>
    <row r="6" spans="1:16" ht="18" customHeight="1" x14ac:dyDescent="0.25">
      <c r="A6" s="23" t="s">
        <v>128</v>
      </c>
      <c r="B6" s="22"/>
      <c r="C6" s="21">
        <v>5116037.0999999996</v>
      </c>
      <c r="D6" s="21">
        <f>E6-C6</f>
        <v>46159.099999999627</v>
      </c>
      <c r="E6" s="21">
        <f>E7+E23+E27+E35+E40+E44+E50+E53+E55+E60+E63+E66</f>
        <v>5162196.1999999993</v>
      </c>
      <c r="F6" s="21">
        <f>G6-C6</f>
        <v>195915.00000000093</v>
      </c>
      <c r="G6" s="21">
        <f>G7+G17+G23+G27+G35+G40+G44+G50+G53+G55+G60+G63+G66+G68</f>
        <v>5311952.1000000006</v>
      </c>
      <c r="H6" s="21">
        <f>I6-G6</f>
        <v>185163.20000000019</v>
      </c>
      <c r="I6" s="21">
        <f>I7+I21+I23+I27+I35+I40+I44+I50+I53+I55+I60+I63+I66</f>
        <v>5497115.3000000007</v>
      </c>
      <c r="J6" s="21">
        <f>K6-I6</f>
        <v>518028.70000000019</v>
      </c>
      <c r="K6" s="21">
        <f>K7+K21+K23+K27+K35+K40+K44+K50+K53+K55+K60+K63+K66</f>
        <v>6015144.0000000009</v>
      </c>
      <c r="L6" s="21">
        <f>M6-K6</f>
        <v>180979.29999999981</v>
      </c>
      <c r="M6" s="21">
        <f>M7+M21+M23+M27+M35+M40+M44+M50+M53+M55+M60+M63+M66</f>
        <v>6196123.3000000007</v>
      </c>
      <c r="N6" s="21">
        <f>N7+N21+N23+N27+N35+N40+N44+N50+N53+N55+N60+N63+N66</f>
        <v>6187374.7999999998</v>
      </c>
      <c r="P6" s="3"/>
    </row>
    <row r="7" spans="1:16" s="7" customFormat="1" ht="26.4" x14ac:dyDescent="0.25">
      <c r="A7" s="10" t="s">
        <v>127</v>
      </c>
      <c r="B7" s="9" t="s">
        <v>126</v>
      </c>
      <c r="C7" s="8">
        <v>441758.1</v>
      </c>
      <c r="D7" s="8">
        <f>D8+D9+D10+D11+D12+D13+D14+D15+D16</f>
        <v>6596.4000000000233</v>
      </c>
      <c r="E7" s="8">
        <v>445805.5</v>
      </c>
      <c r="F7" s="8">
        <f>F8+F9+F10+F11+F12+F13+F14+F15+F16</f>
        <v>7656.099999999994</v>
      </c>
      <c r="G7" s="8">
        <v>456010.6</v>
      </c>
      <c r="H7" s="8">
        <f>H8+H9+H10+H11+H12+H13+H14+H15+H16</f>
        <v>7208.8999999999924</v>
      </c>
      <c r="I7" s="8">
        <f>I8+I9+I10+I11+I12+I13+I14+I15+I16</f>
        <v>463219.49999999994</v>
      </c>
      <c r="J7" s="8">
        <f>J8+J9+J10+J11+J12+J13+J14+J15+J16</f>
        <v>26427.199999999997</v>
      </c>
      <c r="K7" s="8">
        <f>K8+K9+K10+K11+K12+K13+K14+K15+K16</f>
        <v>489646.69999999995</v>
      </c>
      <c r="L7" s="8">
        <f>L8+L9+L10+L11+L12+L13+L14+L15+L16</f>
        <v>2113.4000000000096</v>
      </c>
      <c r="M7" s="8">
        <v>491760.1</v>
      </c>
      <c r="N7" s="8">
        <v>491760.1</v>
      </c>
    </row>
    <row r="8" spans="1:16" ht="54.6" customHeight="1" x14ac:dyDescent="0.25">
      <c r="A8" s="14" t="s">
        <v>125</v>
      </c>
      <c r="B8" s="13" t="s">
        <v>124</v>
      </c>
      <c r="C8" s="16">
        <v>5879.6</v>
      </c>
      <c r="D8" s="12">
        <f>E8-C8</f>
        <v>0</v>
      </c>
      <c r="E8" s="12">
        <v>5879.6</v>
      </c>
      <c r="F8" s="12">
        <f>G8-E8</f>
        <v>0</v>
      </c>
      <c r="G8" s="12">
        <v>5879.6</v>
      </c>
      <c r="H8" s="12">
        <f>I8-G8</f>
        <v>-112.20000000000073</v>
      </c>
      <c r="I8" s="12">
        <v>5767.4</v>
      </c>
      <c r="J8" s="12">
        <f>K8-I8</f>
        <v>0</v>
      </c>
      <c r="K8" s="12">
        <v>5767.4</v>
      </c>
      <c r="L8" s="12">
        <f>M8-K8</f>
        <v>-92.699999999999818</v>
      </c>
      <c r="M8" s="12">
        <v>5674.7</v>
      </c>
      <c r="N8" s="16">
        <v>5674.7</v>
      </c>
    </row>
    <row r="9" spans="1:16" ht="84.75" customHeight="1" x14ac:dyDescent="0.25">
      <c r="A9" s="14" t="s">
        <v>123</v>
      </c>
      <c r="B9" s="13" t="s">
        <v>122</v>
      </c>
      <c r="C9" s="16">
        <v>10189.1</v>
      </c>
      <c r="D9" s="12">
        <f>E9-C9</f>
        <v>2549</v>
      </c>
      <c r="E9" s="12">
        <v>12738.1</v>
      </c>
      <c r="F9" s="12">
        <f>G9-E9</f>
        <v>-2549</v>
      </c>
      <c r="G9" s="12">
        <v>10189.1</v>
      </c>
      <c r="H9" s="12">
        <f>I9-G9</f>
        <v>44.799999999999272</v>
      </c>
      <c r="I9" s="12">
        <v>10233.9</v>
      </c>
      <c r="J9" s="12">
        <f>K9-I9</f>
        <v>44.300000000001091</v>
      </c>
      <c r="K9" s="12">
        <v>10278.200000000001</v>
      </c>
      <c r="L9" s="12">
        <f>M9-K9</f>
        <v>353.79999999999927</v>
      </c>
      <c r="M9" s="12">
        <v>10632</v>
      </c>
      <c r="N9" s="16">
        <v>10632</v>
      </c>
    </row>
    <row r="10" spans="1:16" ht="108" customHeight="1" x14ac:dyDescent="0.25">
      <c r="A10" s="14" t="s">
        <v>121</v>
      </c>
      <c r="B10" s="13" t="s">
        <v>120</v>
      </c>
      <c r="C10" s="16">
        <v>231526.6</v>
      </c>
      <c r="D10" s="12">
        <f>E10-C10</f>
        <v>-150</v>
      </c>
      <c r="E10" s="12">
        <v>231376.6</v>
      </c>
      <c r="F10" s="12">
        <f>G10-E10</f>
        <v>-479.60000000000582</v>
      </c>
      <c r="G10" s="12">
        <v>230897</v>
      </c>
      <c r="H10" s="12">
        <f>I10-G10</f>
        <v>-818.29999999998836</v>
      </c>
      <c r="I10" s="12">
        <v>230078.7</v>
      </c>
      <c r="J10" s="12">
        <f>K10-I10</f>
        <v>18208.399999999994</v>
      </c>
      <c r="K10" s="12">
        <v>248287.1</v>
      </c>
      <c r="L10" s="12">
        <f>M10-K10</f>
        <v>2599.6000000000058</v>
      </c>
      <c r="M10" s="12">
        <v>250886.7</v>
      </c>
      <c r="N10" s="16">
        <v>250886.7</v>
      </c>
    </row>
    <row r="11" spans="1:16" ht="15" customHeight="1" x14ac:dyDescent="0.25">
      <c r="A11" s="14" t="s">
        <v>119</v>
      </c>
      <c r="B11" s="13" t="s">
        <v>118</v>
      </c>
      <c r="C11" s="16">
        <v>5.3</v>
      </c>
      <c r="D11" s="12">
        <f>E11-C11</f>
        <v>0</v>
      </c>
      <c r="E11" s="12">
        <v>5.3</v>
      </c>
      <c r="F11" s="12">
        <f>G11-E11</f>
        <v>0</v>
      </c>
      <c r="G11" s="12">
        <v>5.3</v>
      </c>
      <c r="H11" s="12">
        <f>I11-G11</f>
        <v>0</v>
      </c>
      <c r="I11" s="12">
        <v>5.3</v>
      </c>
      <c r="J11" s="12">
        <f>K11-I11</f>
        <v>0</v>
      </c>
      <c r="K11" s="12">
        <v>5.3</v>
      </c>
      <c r="L11" s="12">
        <f>M11-K11</f>
        <v>0</v>
      </c>
      <c r="M11" s="12">
        <v>5.3</v>
      </c>
      <c r="N11" s="16">
        <v>5.3</v>
      </c>
    </row>
    <row r="12" spans="1:16" ht="81" customHeight="1" x14ac:dyDescent="0.25">
      <c r="A12" s="14" t="s">
        <v>117</v>
      </c>
      <c r="B12" s="13" t="s">
        <v>116</v>
      </c>
      <c r="C12" s="16">
        <v>47075.199999999997</v>
      </c>
      <c r="D12" s="12">
        <f>E12-C12</f>
        <v>0</v>
      </c>
      <c r="E12" s="12">
        <v>47075.199999999997</v>
      </c>
      <c r="F12" s="12">
        <f>G12-E12</f>
        <v>0</v>
      </c>
      <c r="G12" s="12">
        <v>47075.199999999997</v>
      </c>
      <c r="H12" s="12">
        <f>I12-G12</f>
        <v>1720.6000000000058</v>
      </c>
      <c r="I12" s="12">
        <v>48795.8</v>
      </c>
      <c r="J12" s="12">
        <f>K12-I12</f>
        <v>630.5</v>
      </c>
      <c r="K12" s="12">
        <v>49426.3</v>
      </c>
      <c r="L12" s="12">
        <f>M12-K12</f>
        <v>-22.900000000001455</v>
      </c>
      <c r="M12" s="12">
        <v>49403.4</v>
      </c>
      <c r="N12" s="16">
        <v>49403.4</v>
      </c>
    </row>
    <row r="13" spans="1:16" ht="28.95" customHeight="1" x14ac:dyDescent="0.25">
      <c r="A13" s="14" t="s">
        <v>115</v>
      </c>
      <c r="B13" s="13" t="s">
        <v>114</v>
      </c>
      <c r="C13" s="16">
        <v>0</v>
      </c>
      <c r="D13" s="12">
        <f>E13-C13</f>
        <v>0</v>
      </c>
      <c r="E13" s="12">
        <v>0</v>
      </c>
      <c r="F13" s="12">
        <f>G13-E13</f>
        <v>1400</v>
      </c>
      <c r="G13" s="12">
        <v>1400</v>
      </c>
      <c r="H13" s="12">
        <f>I13-G13</f>
        <v>0</v>
      </c>
      <c r="I13" s="12">
        <v>1400</v>
      </c>
      <c r="J13" s="12">
        <f>K13-I13</f>
        <v>0</v>
      </c>
      <c r="K13" s="12">
        <v>1400</v>
      </c>
      <c r="L13" s="12">
        <f>M13-K13</f>
        <v>0</v>
      </c>
      <c r="M13" s="12">
        <v>1400</v>
      </c>
      <c r="N13" s="16">
        <v>1400</v>
      </c>
    </row>
    <row r="14" spans="1:16" x14ac:dyDescent="0.25">
      <c r="A14" s="14" t="s">
        <v>113</v>
      </c>
      <c r="B14" s="13" t="s">
        <v>112</v>
      </c>
      <c r="C14" s="16">
        <v>1500</v>
      </c>
      <c r="D14" s="12">
        <f>E14-C14</f>
        <v>0</v>
      </c>
      <c r="E14" s="12">
        <v>1500</v>
      </c>
      <c r="F14" s="12">
        <f>G14-E14</f>
        <v>-50.799999999999955</v>
      </c>
      <c r="G14" s="12">
        <v>1449.2</v>
      </c>
      <c r="H14" s="12">
        <f>I14-G14</f>
        <v>-93.100000000000136</v>
      </c>
      <c r="I14" s="12">
        <v>1356.1</v>
      </c>
      <c r="J14" s="12">
        <f>K14-I14</f>
        <v>0</v>
      </c>
      <c r="K14" s="12">
        <v>1356.1</v>
      </c>
      <c r="L14" s="12">
        <f>M14-K14</f>
        <v>0</v>
      </c>
      <c r="M14" s="12">
        <v>1356.1</v>
      </c>
      <c r="N14" s="16">
        <v>1356.1</v>
      </c>
    </row>
    <row r="15" spans="1:16" ht="52.5" customHeight="1" x14ac:dyDescent="0.25">
      <c r="A15" s="14" t="s">
        <v>111</v>
      </c>
      <c r="B15" s="13" t="s">
        <v>110</v>
      </c>
      <c r="C15" s="12">
        <v>0</v>
      </c>
      <c r="D15" s="12">
        <v>0</v>
      </c>
      <c r="E15" s="12">
        <v>0</v>
      </c>
      <c r="F15" s="12">
        <f>G15-E15</f>
        <v>0</v>
      </c>
      <c r="G15" s="12">
        <v>0</v>
      </c>
      <c r="H15" s="12">
        <f>I15-G15</f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8">
        <v>0</v>
      </c>
    </row>
    <row r="16" spans="1:16" ht="26.25" customHeight="1" x14ac:dyDescent="0.25">
      <c r="A16" s="14" t="s">
        <v>109</v>
      </c>
      <c r="B16" s="13" t="s">
        <v>108</v>
      </c>
      <c r="C16" s="16">
        <v>145582.29999999999</v>
      </c>
      <c r="D16" s="12">
        <f>E16-C16</f>
        <v>4197.4000000000233</v>
      </c>
      <c r="E16" s="12">
        <v>149779.70000000001</v>
      </c>
      <c r="F16" s="12">
        <f>G16-E16</f>
        <v>9335.5</v>
      </c>
      <c r="G16" s="12">
        <v>159115.20000000001</v>
      </c>
      <c r="H16" s="12">
        <f>I16-G16</f>
        <v>6467.0999999999767</v>
      </c>
      <c r="I16" s="12">
        <v>165582.29999999999</v>
      </c>
      <c r="J16" s="12">
        <f>K16-I16</f>
        <v>7544</v>
      </c>
      <c r="K16" s="12">
        <v>173126.3</v>
      </c>
      <c r="L16" s="12">
        <f>M16-K16</f>
        <v>-724.39999999999418</v>
      </c>
      <c r="M16" s="12">
        <v>172401.9</v>
      </c>
      <c r="N16" s="16">
        <v>172401.9</v>
      </c>
    </row>
    <row r="17" spans="1:14" s="7" customFormat="1" ht="15.75" hidden="1" customHeight="1" x14ac:dyDescent="0.25">
      <c r="A17" s="10" t="s">
        <v>102</v>
      </c>
      <c r="B17" s="9" t="s">
        <v>101</v>
      </c>
      <c r="C17" s="8">
        <f>C19</f>
        <v>0</v>
      </c>
      <c r="D17" s="8">
        <f>E17-C17</f>
        <v>0</v>
      </c>
      <c r="E17" s="8">
        <f>E19</f>
        <v>0</v>
      </c>
      <c r="F17" s="8">
        <f>G17-C17</f>
        <v>0</v>
      </c>
      <c r="G17" s="8">
        <f>G19</f>
        <v>0</v>
      </c>
      <c r="H17" s="8">
        <f>I17-G17</f>
        <v>0</v>
      </c>
      <c r="I17" s="8">
        <f>I19</f>
        <v>0</v>
      </c>
      <c r="J17" s="8">
        <f>K17-I17</f>
        <v>0</v>
      </c>
      <c r="K17" s="8">
        <f>K19</f>
        <v>0</v>
      </c>
      <c r="L17" s="8">
        <f>M17-K17</f>
        <v>0</v>
      </c>
      <c r="M17" s="8">
        <f>M19</f>
        <v>0</v>
      </c>
      <c r="N17" s="15"/>
    </row>
    <row r="18" spans="1:14" ht="80.25" hidden="1" customHeight="1" x14ac:dyDescent="0.25">
      <c r="A18" s="14" t="s">
        <v>107</v>
      </c>
      <c r="B18" s="13" t="s">
        <v>106</v>
      </c>
      <c r="C18" s="12"/>
      <c r="D18" s="12">
        <f>E18-C18</f>
        <v>0</v>
      </c>
      <c r="E18" s="12"/>
      <c r="F18" s="12">
        <f>G18-C18</f>
        <v>0</v>
      </c>
      <c r="G18" s="12"/>
      <c r="H18" s="12">
        <f>I18-G18</f>
        <v>0</v>
      </c>
      <c r="I18" s="12"/>
      <c r="J18" s="12">
        <f>K18-I18</f>
        <v>0</v>
      </c>
      <c r="K18" s="12"/>
      <c r="L18" s="12">
        <f>M18-K18</f>
        <v>0</v>
      </c>
      <c r="M18" s="12"/>
      <c r="N18" s="11"/>
    </row>
    <row r="19" spans="1:14" ht="25.5" hidden="1" customHeight="1" x14ac:dyDescent="0.25">
      <c r="A19" s="14" t="s">
        <v>100</v>
      </c>
      <c r="B19" s="13" t="s">
        <v>105</v>
      </c>
      <c r="C19" s="12"/>
      <c r="D19" s="12">
        <f>E19-C19</f>
        <v>0</v>
      </c>
      <c r="E19" s="12"/>
      <c r="F19" s="12">
        <f>G19-C19</f>
        <v>0</v>
      </c>
      <c r="G19" s="12"/>
      <c r="H19" s="12">
        <f>I19-G19</f>
        <v>0</v>
      </c>
      <c r="I19" s="12"/>
      <c r="J19" s="12">
        <f>K19-I19</f>
        <v>0</v>
      </c>
      <c r="K19" s="12"/>
      <c r="L19" s="12">
        <f>M19-K19</f>
        <v>0</v>
      </c>
      <c r="M19" s="12"/>
      <c r="N19" s="11"/>
    </row>
    <row r="20" spans="1:14" ht="30" hidden="1" customHeight="1" x14ac:dyDescent="0.25">
      <c r="A20" s="14" t="s">
        <v>104</v>
      </c>
      <c r="B20" s="13" t="s">
        <v>103</v>
      </c>
      <c r="C20" s="12"/>
      <c r="D20" s="12">
        <f>E20-C20</f>
        <v>0</v>
      </c>
      <c r="E20" s="12"/>
      <c r="F20" s="12">
        <f>G20-C20</f>
        <v>0</v>
      </c>
      <c r="G20" s="12"/>
      <c r="H20" s="12">
        <f>I20-G20</f>
        <v>0</v>
      </c>
      <c r="I20" s="12"/>
      <c r="J20" s="12">
        <f>K20-I20</f>
        <v>0</v>
      </c>
      <c r="K20" s="12"/>
      <c r="L20" s="12">
        <f>M20-K20</f>
        <v>0</v>
      </c>
      <c r="M20" s="12"/>
      <c r="N20" s="11"/>
    </row>
    <row r="21" spans="1:14" s="7" customFormat="1" ht="54.75" customHeight="1" x14ac:dyDescent="0.25">
      <c r="A21" s="10" t="s">
        <v>102</v>
      </c>
      <c r="B21" s="9" t="s">
        <v>101</v>
      </c>
      <c r="C21" s="8">
        <v>0</v>
      </c>
      <c r="D21" s="8">
        <f>D22+D23+D24</f>
        <v>0</v>
      </c>
      <c r="E21" s="8">
        <v>0</v>
      </c>
      <c r="F21" s="8">
        <v>0</v>
      </c>
      <c r="G21" s="8">
        <v>0</v>
      </c>
      <c r="H21" s="8">
        <v>0</v>
      </c>
      <c r="I21" s="8">
        <f>I22</f>
        <v>135</v>
      </c>
      <c r="J21" s="8">
        <f>J22+J23+J24</f>
        <v>3366.1000000000058</v>
      </c>
      <c r="K21" s="8">
        <f>K22</f>
        <v>135</v>
      </c>
      <c r="L21" s="8">
        <f>L22+L23+L24</f>
        <v>10</v>
      </c>
      <c r="M21" s="8">
        <v>135</v>
      </c>
      <c r="N21" s="8">
        <v>75</v>
      </c>
    </row>
    <row r="22" spans="1:14" ht="36.75" customHeight="1" x14ac:dyDescent="0.25">
      <c r="A22" s="14" t="s">
        <v>100</v>
      </c>
      <c r="B22" s="13" t="s">
        <v>99</v>
      </c>
      <c r="C22" s="12">
        <v>0</v>
      </c>
      <c r="D22" s="12">
        <f>E22-C22</f>
        <v>0</v>
      </c>
      <c r="E22" s="12">
        <v>0</v>
      </c>
      <c r="F22" s="12">
        <v>0</v>
      </c>
      <c r="G22" s="12">
        <v>0</v>
      </c>
      <c r="H22" s="12">
        <f>I22-G22</f>
        <v>135</v>
      </c>
      <c r="I22" s="12">
        <v>135</v>
      </c>
      <c r="J22" s="12">
        <f>K22-I22</f>
        <v>0</v>
      </c>
      <c r="K22" s="12">
        <v>135</v>
      </c>
      <c r="L22" s="12">
        <f>M22-K22</f>
        <v>0</v>
      </c>
      <c r="M22" s="12">
        <v>135</v>
      </c>
      <c r="N22" s="20">
        <v>75</v>
      </c>
    </row>
    <row r="23" spans="1:14" s="7" customFormat="1" ht="54.75" customHeight="1" x14ac:dyDescent="0.25">
      <c r="A23" s="10" t="s">
        <v>98</v>
      </c>
      <c r="B23" s="9" t="s">
        <v>97</v>
      </c>
      <c r="C23" s="8">
        <v>47609.599999999999</v>
      </c>
      <c r="D23" s="8">
        <f>D24+D25+D26</f>
        <v>0</v>
      </c>
      <c r="E23" s="8">
        <v>47609.599999999999</v>
      </c>
      <c r="F23" s="8">
        <f>F24+F25+F26</f>
        <v>1100.7999999999956</v>
      </c>
      <c r="G23" s="8">
        <v>48710.400000000001</v>
      </c>
      <c r="H23" s="8">
        <f>H24+H25+H26</f>
        <v>31</v>
      </c>
      <c r="I23" s="8">
        <f>I24+I25+I26</f>
        <v>48741.399999999994</v>
      </c>
      <c r="J23" s="8">
        <f>J24+J25+J26</f>
        <v>3366.1000000000058</v>
      </c>
      <c r="K23" s="8">
        <f>K24+K25+K26</f>
        <v>52107.5</v>
      </c>
      <c r="L23" s="8">
        <f>L24+L25+L26</f>
        <v>10</v>
      </c>
      <c r="M23" s="8">
        <v>52117.5</v>
      </c>
      <c r="N23" s="8">
        <v>52117.5</v>
      </c>
    </row>
    <row r="24" spans="1:14" ht="18" customHeight="1" x14ac:dyDescent="0.25">
      <c r="A24" s="14" t="s">
        <v>96</v>
      </c>
      <c r="B24" s="13" t="s">
        <v>95</v>
      </c>
      <c r="C24" s="19">
        <v>6853.5</v>
      </c>
      <c r="D24" s="12">
        <f>E24-C24</f>
        <v>0</v>
      </c>
      <c r="E24" s="12">
        <v>6853.5</v>
      </c>
      <c r="F24" s="12">
        <f>G24-E24</f>
        <v>0</v>
      </c>
      <c r="G24" s="12">
        <v>6853.5</v>
      </c>
      <c r="H24" s="12">
        <f>I24-G24</f>
        <v>0</v>
      </c>
      <c r="I24" s="12">
        <v>6853.5</v>
      </c>
      <c r="J24" s="12">
        <f>K24-I24</f>
        <v>0</v>
      </c>
      <c r="K24" s="12">
        <v>6853.5</v>
      </c>
      <c r="L24" s="12">
        <f>M24-K24</f>
        <v>0</v>
      </c>
      <c r="M24" s="12">
        <v>6853.5</v>
      </c>
      <c r="N24" s="19">
        <v>6853.5</v>
      </c>
    </row>
    <row r="25" spans="1:14" ht="25.5" customHeight="1" x14ac:dyDescent="0.25">
      <c r="A25" s="14" t="s">
        <v>94</v>
      </c>
      <c r="B25" s="13" t="s">
        <v>93</v>
      </c>
      <c r="C25" s="16">
        <v>38592.9</v>
      </c>
      <c r="D25" s="12">
        <f>E25-C25</f>
        <v>0</v>
      </c>
      <c r="E25" s="12">
        <v>38592.9</v>
      </c>
      <c r="F25" s="12">
        <f>G25-E25</f>
        <v>1100.7999999999956</v>
      </c>
      <c r="G25" s="12">
        <v>39693.699999999997</v>
      </c>
      <c r="H25" s="12">
        <f>I25-G25</f>
        <v>31</v>
      </c>
      <c r="I25" s="12">
        <v>39724.699999999997</v>
      </c>
      <c r="J25" s="12">
        <f>K25-I25</f>
        <v>3366.1000000000058</v>
      </c>
      <c r="K25" s="12">
        <v>43090.8</v>
      </c>
      <c r="L25" s="12">
        <f>M25-K25</f>
        <v>10</v>
      </c>
      <c r="M25" s="12">
        <v>43100.800000000003</v>
      </c>
      <c r="N25" s="16">
        <v>43100.800000000003</v>
      </c>
    </row>
    <row r="26" spans="1:14" ht="51.75" customHeight="1" x14ac:dyDescent="0.25">
      <c r="A26" s="14" t="s">
        <v>92</v>
      </c>
      <c r="B26" s="13" t="s">
        <v>91</v>
      </c>
      <c r="C26" s="16">
        <v>2163.1999999999998</v>
      </c>
      <c r="D26" s="12">
        <f>E26-C26</f>
        <v>0</v>
      </c>
      <c r="E26" s="12">
        <v>2163.1999999999998</v>
      </c>
      <c r="F26" s="12">
        <f>G26-E26</f>
        <v>0</v>
      </c>
      <c r="G26" s="12">
        <v>2163.1999999999998</v>
      </c>
      <c r="H26" s="12">
        <f>I26-G26</f>
        <v>0</v>
      </c>
      <c r="I26" s="12">
        <v>2163.1999999999998</v>
      </c>
      <c r="J26" s="12">
        <f>K26-I26</f>
        <v>0</v>
      </c>
      <c r="K26" s="12">
        <v>2163.1999999999998</v>
      </c>
      <c r="L26" s="12">
        <f>M26-K26</f>
        <v>0</v>
      </c>
      <c r="M26" s="12">
        <v>2163.1999999999998</v>
      </c>
      <c r="N26" s="16">
        <v>2163.1999999999998</v>
      </c>
    </row>
    <row r="27" spans="1:14" s="7" customFormat="1" ht="16.5" customHeight="1" x14ac:dyDescent="0.25">
      <c r="A27" s="10" t="s">
        <v>90</v>
      </c>
      <c r="B27" s="9" t="s">
        <v>89</v>
      </c>
      <c r="C27" s="8">
        <v>289704.7</v>
      </c>
      <c r="D27" s="8">
        <f>D28+D29+D30+D31+D32+D33+D34</f>
        <v>2150</v>
      </c>
      <c r="E27" s="8">
        <v>291854.7</v>
      </c>
      <c r="F27" s="8">
        <f>F28+F29+F30+F31+F32+F33+F34</f>
        <v>5939.9999999999854</v>
      </c>
      <c r="G27" s="8">
        <v>297794.7</v>
      </c>
      <c r="H27" s="8">
        <f>H28+H29+H30+H31+H32+H33+H34</f>
        <v>37921.800000000017</v>
      </c>
      <c r="I27" s="8">
        <v>335716.5</v>
      </c>
      <c r="J27" s="8">
        <f>J28+J29+J30+J31+J32+J33+J34</f>
        <v>14049.400000000003</v>
      </c>
      <c r="K27" s="8">
        <f>K28+K29+K30+K31+K32+K33+K34</f>
        <v>349765.9</v>
      </c>
      <c r="L27" s="8">
        <f>L28+L29+L30+L31+L32+L33+L34</f>
        <v>-1559.7000000000098</v>
      </c>
      <c r="M27" s="8">
        <v>348206.2</v>
      </c>
      <c r="N27" s="8">
        <v>348206.2</v>
      </c>
    </row>
    <row r="28" spans="1:14" ht="16.5" customHeight="1" x14ac:dyDescent="0.25">
      <c r="A28" s="14" t="s">
        <v>88</v>
      </c>
      <c r="B28" s="13" t="s">
        <v>87</v>
      </c>
      <c r="C28" s="16">
        <v>9870</v>
      </c>
      <c r="D28" s="12">
        <f>E28-C28</f>
        <v>0</v>
      </c>
      <c r="E28" s="12">
        <v>9870</v>
      </c>
      <c r="F28" s="12">
        <f>G28-E28</f>
        <v>2321.5</v>
      </c>
      <c r="G28" s="12">
        <v>12191.5</v>
      </c>
      <c r="H28" s="12">
        <f>I28-G28</f>
        <v>0</v>
      </c>
      <c r="I28" s="12">
        <v>12191.5</v>
      </c>
      <c r="J28" s="12">
        <f>K28-I28</f>
        <v>3325.2999999999993</v>
      </c>
      <c r="K28" s="12">
        <v>15516.8</v>
      </c>
      <c r="L28" s="12">
        <f>M28-K28</f>
        <v>-1443.5</v>
      </c>
      <c r="M28" s="12">
        <v>14073.3</v>
      </c>
      <c r="N28" s="16">
        <v>14073.3</v>
      </c>
    </row>
    <row r="29" spans="1:14" ht="26.4" x14ac:dyDescent="0.25">
      <c r="A29" s="14" t="s">
        <v>86</v>
      </c>
      <c r="B29" s="13" t="s">
        <v>85</v>
      </c>
      <c r="C29" s="16">
        <v>8493.1</v>
      </c>
      <c r="D29" s="12">
        <f>E29-C29</f>
        <v>0</v>
      </c>
      <c r="E29" s="12">
        <v>8493.1</v>
      </c>
      <c r="F29" s="12">
        <f>G29-E29</f>
        <v>0</v>
      </c>
      <c r="G29" s="12">
        <v>8493.1</v>
      </c>
      <c r="H29" s="12">
        <f>I29-G29</f>
        <v>0</v>
      </c>
      <c r="I29" s="12">
        <v>8493.1</v>
      </c>
      <c r="J29" s="12">
        <f>K29-I29</f>
        <v>2474.3999999999996</v>
      </c>
      <c r="K29" s="12">
        <v>10967.5</v>
      </c>
      <c r="L29" s="12">
        <f>M29-K29</f>
        <v>0</v>
      </c>
      <c r="M29" s="12">
        <v>10967.5</v>
      </c>
      <c r="N29" s="16">
        <v>10967.5</v>
      </c>
    </row>
    <row r="30" spans="1:14" ht="15.75" customHeight="1" x14ac:dyDescent="0.25">
      <c r="A30" s="14" t="s">
        <v>84</v>
      </c>
      <c r="B30" s="13" t="s">
        <v>83</v>
      </c>
      <c r="C30" s="17">
        <v>0</v>
      </c>
      <c r="D30" s="12">
        <f>E30-C30</f>
        <v>0</v>
      </c>
      <c r="E30" s="12">
        <v>0</v>
      </c>
      <c r="F30" s="12">
        <f>G30-E30</f>
        <v>0</v>
      </c>
      <c r="G30" s="12">
        <v>0</v>
      </c>
      <c r="H30" s="12">
        <f>I30-G30</f>
        <v>0</v>
      </c>
      <c r="I30" s="12">
        <v>0</v>
      </c>
      <c r="J30" s="12">
        <f>K30-I30</f>
        <v>0</v>
      </c>
      <c r="K30" s="12">
        <v>0</v>
      </c>
      <c r="L30" s="12">
        <f>M30-K30</f>
        <v>0</v>
      </c>
      <c r="M30" s="12">
        <v>0</v>
      </c>
      <c r="N30" s="16">
        <v>0</v>
      </c>
    </row>
    <row r="31" spans="1:14" ht="15.75" customHeight="1" x14ac:dyDescent="0.25">
      <c r="A31" s="14" t="s">
        <v>82</v>
      </c>
      <c r="B31" s="13" t="s">
        <v>81</v>
      </c>
      <c r="C31" s="16">
        <v>15000</v>
      </c>
      <c r="D31" s="12">
        <f>E31-C31</f>
        <v>0</v>
      </c>
      <c r="E31" s="12">
        <v>15000</v>
      </c>
      <c r="F31" s="12">
        <f>G31-E31</f>
        <v>0</v>
      </c>
      <c r="G31" s="12">
        <v>15000</v>
      </c>
      <c r="H31" s="12">
        <f>I31-G31</f>
        <v>-230.29999999999927</v>
      </c>
      <c r="I31" s="12">
        <v>14769.7</v>
      </c>
      <c r="J31" s="12">
        <f>K31-I31</f>
        <v>0</v>
      </c>
      <c r="K31" s="12">
        <v>14769.7</v>
      </c>
      <c r="L31" s="12">
        <f>M31-K31</f>
        <v>-112.30000000000109</v>
      </c>
      <c r="M31" s="12">
        <v>14657.4</v>
      </c>
      <c r="N31" s="16">
        <v>14657.4</v>
      </c>
    </row>
    <row r="32" spans="1:14" ht="26.25" customHeight="1" x14ac:dyDescent="0.25">
      <c r="A32" s="14" t="s">
        <v>80</v>
      </c>
      <c r="B32" s="13" t="s">
        <v>79</v>
      </c>
      <c r="C32" s="16">
        <v>156719</v>
      </c>
      <c r="D32" s="12">
        <f>E32-C32</f>
        <v>0</v>
      </c>
      <c r="E32" s="12">
        <v>156719</v>
      </c>
      <c r="F32" s="12">
        <f>G32-E32</f>
        <v>-141.20000000001164</v>
      </c>
      <c r="G32" s="12">
        <v>156577.79999999999</v>
      </c>
      <c r="H32" s="12">
        <f>I32-G32</f>
        <v>39772.800000000017</v>
      </c>
      <c r="I32" s="12">
        <v>196350.6</v>
      </c>
      <c r="J32" s="12">
        <f>K32-I32</f>
        <v>-0.39999999999417923</v>
      </c>
      <c r="K32" s="12">
        <v>196350.2</v>
      </c>
      <c r="L32" s="12">
        <f>M32-K32</f>
        <v>266.89999999999418</v>
      </c>
      <c r="M32" s="12">
        <v>196617.1</v>
      </c>
      <c r="N32" s="16">
        <v>196617.1</v>
      </c>
    </row>
    <row r="33" spans="1:14" ht="15.75" customHeight="1" x14ac:dyDescent="0.25">
      <c r="A33" s="14" t="s">
        <v>78</v>
      </c>
      <c r="B33" s="13" t="s">
        <v>77</v>
      </c>
      <c r="C33" s="16">
        <v>35418.400000000001</v>
      </c>
      <c r="D33" s="12">
        <f>E33-C33</f>
        <v>1300</v>
      </c>
      <c r="E33" s="12">
        <v>36718.400000000001</v>
      </c>
      <c r="F33" s="12">
        <f>G33-E33</f>
        <v>1193</v>
      </c>
      <c r="G33" s="12">
        <v>37911.4</v>
      </c>
      <c r="H33" s="12">
        <f>I33-G33</f>
        <v>-786.80000000000291</v>
      </c>
      <c r="I33" s="12">
        <v>37124.6</v>
      </c>
      <c r="J33" s="12">
        <f>K33-I33</f>
        <v>2153.9000000000015</v>
      </c>
      <c r="K33" s="12">
        <v>39278.5</v>
      </c>
      <c r="L33" s="12">
        <f>M33-K33</f>
        <v>-267</v>
      </c>
      <c r="M33" s="12">
        <v>39011.5</v>
      </c>
      <c r="N33" s="16">
        <v>39011.5</v>
      </c>
    </row>
    <row r="34" spans="1:14" ht="26.25" customHeight="1" x14ac:dyDescent="0.25">
      <c r="A34" s="14" t="s">
        <v>76</v>
      </c>
      <c r="B34" s="13" t="s">
        <v>75</v>
      </c>
      <c r="C34" s="16">
        <v>64204.2</v>
      </c>
      <c r="D34" s="12">
        <f>E34-C34</f>
        <v>850</v>
      </c>
      <c r="E34" s="12">
        <v>65054.2</v>
      </c>
      <c r="F34" s="12">
        <f>G34-E34</f>
        <v>2566.6999999999971</v>
      </c>
      <c r="G34" s="12">
        <v>67620.899999999994</v>
      </c>
      <c r="H34" s="12">
        <f>I34-G34</f>
        <v>-833.89999999999418</v>
      </c>
      <c r="I34" s="12">
        <v>66787</v>
      </c>
      <c r="J34" s="12">
        <f>K34-I34</f>
        <v>6096.1999999999971</v>
      </c>
      <c r="K34" s="12">
        <v>72883.199999999997</v>
      </c>
      <c r="L34" s="12">
        <f>M34-K34</f>
        <v>-3.8000000000029104</v>
      </c>
      <c r="M34" s="12">
        <v>72879.399999999994</v>
      </c>
      <c r="N34" s="16">
        <v>72879.399999999994</v>
      </c>
    </row>
    <row r="35" spans="1:14" s="7" customFormat="1" ht="27.75" customHeight="1" x14ac:dyDescent="0.25">
      <c r="A35" s="10" t="s">
        <v>74</v>
      </c>
      <c r="B35" s="9" t="s">
        <v>73</v>
      </c>
      <c r="C35" s="8">
        <v>944836.7</v>
      </c>
      <c r="D35" s="8">
        <f>D36+D37+D38+D39</f>
        <v>29478.89999999998</v>
      </c>
      <c r="E35" s="8">
        <v>974315.6</v>
      </c>
      <c r="F35" s="8">
        <f>F36+F37+F38+F39</f>
        <v>107278.80000000009</v>
      </c>
      <c r="G35" s="8">
        <v>1081594.3999999999</v>
      </c>
      <c r="H35" s="8">
        <f>H36+H37+H38+H39</f>
        <v>81553</v>
      </c>
      <c r="I35" s="8">
        <v>1163147.3999999999</v>
      </c>
      <c r="J35" s="8">
        <f>J36+J37+J38+J39</f>
        <v>365437</v>
      </c>
      <c r="K35" s="8">
        <v>1528584.4</v>
      </c>
      <c r="L35" s="8">
        <f>L36+L37+L38+L39</f>
        <v>102779.60000000009</v>
      </c>
      <c r="M35" s="8">
        <v>1631364</v>
      </c>
      <c r="N35" s="8">
        <v>1631364</v>
      </c>
    </row>
    <row r="36" spans="1:14" ht="16.5" customHeight="1" x14ac:dyDescent="0.25">
      <c r="A36" s="14" t="s">
        <v>72</v>
      </c>
      <c r="B36" s="13" t="s">
        <v>71</v>
      </c>
      <c r="C36" s="16">
        <v>786853.1</v>
      </c>
      <c r="D36" s="12">
        <f>E36-C36</f>
        <v>6460.5999999999767</v>
      </c>
      <c r="E36" s="12">
        <v>793313.7</v>
      </c>
      <c r="F36" s="12">
        <f>G36-E36</f>
        <v>108567.60000000009</v>
      </c>
      <c r="G36" s="12">
        <v>901881.3</v>
      </c>
      <c r="H36" s="12">
        <f>I36-G36</f>
        <v>13792</v>
      </c>
      <c r="I36" s="12">
        <v>915673.3</v>
      </c>
      <c r="J36" s="12">
        <f>K36-I36</f>
        <v>197123.39999999991</v>
      </c>
      <c r="K36" s="12">
        <v>1112796.7</v>
      </c>
      <c r="L36" s="12">
        <f>M36-K36</f>
        <v>-4220.3999999999069</v>
      </c>
      <c r="M36" s="12">
        <v>1108576.3</v>
      </c>
      <c r="N36" s="16">
        <v>1108576.3</v>
      </c>
    </row>
    <row r="37" spans="1:14" ht="17.25" customHeight="1" x14ac:dyDescent="0.25">
      <c r="A37" s="14" t="s">
        <v>70</v>
      </c>
      <c r="B37" s="13" t="s">
        <v>69</v>
      </c>
      <c r="C37" s="16">
        <v>7425.4</v>
      </c>
      <c r="D37" s="12">
        <f>E37-C37</f>
        <v>8718.3000000000011</v>
      </c>
      <c r="E37" s="12">
        <v>16143.7</v>
      </c>
      <c r="F37" s="12">
        <f>G37-E37</f>
        <v>-7518.3000000000011</v>
      </c>
      <c r="G37" s="12">
        <v>8625.4</v>
      </c>
      <c r="H37" s="12">
        <f>I37-G37</f>
        <v>7000</v>
      </c>
      <c r="I37" s="12">
        <v>15625.4</v>
      </c>
      <c r="J37" s="12">
        <f>K37-I37</f>
        <v>169104.80000000002</v>
      </c>
      <c r="K37" s="12">
        <v>184730.2</v>
      </c>
      <c r="L37" s="12">
        <f>M37-K37</f>
        <v>107000</v>
      </c>
      <c r="M37" s="12">
        <v>291730.2</v>
      </c>
      <c r="N37" s="16">
        <v>291730.2</v>
      </c>
    </row>
    <row r="38" spans="1:14" x14ac:dyDescent="0.25">
      <c r="A38" s="14" t="s">
        <v>68</v>
      </c>
      <c r="B38" s="13" t="s">
        <v>67</v>
      </c>
      <c r="C38" s="16">
        <v>150543.4</v>
      </c>
      <c r="D38" s="12">
        <f>E38-C38</f>
        <v>14300</v>
      </c>
      <c r="E38" s="12">
        <v>164843.4</v>
      </c>
      <c r="F38" s="12">
        <f>G38-E38</f>
        <v>6229.5</v>
      </c>
      <c r="G38" s="12">
        <v>171072.9</v>
      </c>
      <c r="H38" s="12">
        <f>I38-G38</f>
        <v>60761</v>
      </c>
      <c r="I38" s="12">
        <v>231833.9</v>
      </c>
      <c r="J38" s="12">
        <f>K38-I38</f>
        <v>-791.19999999998254</v>
      </c>
      <c r="K38" s="12">
        <v>231042.7</v>
      </c>
      <c r="L38" s="12">
        <f>M38-K38</f>
        <v>0</v>
      </c>
      <c r="M38" s="12">
        <v>231042.7</v>
      </c>
      <c r="N38" s="16">
        <v>231042.7</v>
      </c>
    </row>
    <row r="39" spans="1:14" ht="39.6" x14ac:dyDescent="0.25">
      <c r="A39" s="14" t="s">
        <v>66</v>
      </c>
      <c r="B39" s="13" t="s">
        <v>65</v>
      </c>
      <c r="C39" s="16">
        <v>14.8</v>
      </c>
      <c r="D39" s="12">
        <f>E39-C39</f>
        <v>0</v>
      </c>
      <c r="E39" s="12">
        <v>14.8</v>
      </c>
      <c r="F39" s="12">
        <f>G39-E39</f>
        <v>0</v>
      </c>
      <c r="G39" s="12">
        <v>14.8</v>
      </c>
      <c r="H39" s="12">
        <f>I39-G39</f>
        <v>0</v>
      </c>
      <c r="I39" s="12">
        <v>14.8</v>
      </c>
      <c r="J39" s="12">
        <f>K39-I39</f>
        <v>0</v>
      </c>
      <c r="K39" s="12">
        <v>14.8</v>
      </c>
      <c r="L39" s="12">
        <f>M39-K39</f>
        <v>0</v>
      </c>
      <c r="M39" s="12">
        <v>14.8</v>
      </c>
      <c r="N39" s="16">
        <v>14.8</v>
      </c>
    </row>
    <row r="40" spans="1:14" s="7" customFormat="1" ht="26.25" customHeight="1" x14ac:dyDescent="0.25">
      <c r="A40" s="10" t="s">
        <v>64</v>
      </c>
      <c r="B40" s="9" t="s">
        <v>63</v>
      </c>
      <c r="C40" s="8">
        <v>2128.1</v>
      </c>
      <c r="D40" s="8">
        <f>D43</f>
        <v>0</v>
      </c>
      <c r="E40" s="8">
        <v>2128.1</v>
      </c>
      <c r="F40" s="8">
        <f>F43</f>
        <v>1900</v>
      </c>
      <c r="G40" s="8">
        <v>2028.1</v>
      </c>
      <c r="H40" s="8">
        <f>H43</f>
        <v>2865.7999999999997</v>
      </c>
      <c r="I40" s="8">
        <v>4893.8999999999996</v>
      </c>
      <c r="J40" s="8">
        <f>J43</f>
        <v>-401.79999999999927</v>
      </c>
      <c r="K40" s="8">
        <v>4492.1000000000004</v>
      </c>
      <c r="L40" s="8">
        <f>L43</f>
        <v>-170.80000000000018</v>
      </c>
      <c r="M40" s="8">
        <v>4321.3</v>
      </c>
      <c r="N40" s="8">
        <v>4321.3</v>
      </c>
    </row>
    <row r="41" spans="1:14" ht="16.5" hidden="1" customHeight="1" x14ac:dyDescent="0.25">
      <c r="A41" s="14" t="s">
        <v>62</v>
      </c>
      <c r="B41" s="13" t="s">
        <v>61</v>
      </c>
      <c r="C41" s="12"/>
      <c r="D41" s="12">
        <f>E41-C41</f>
        <v>0</v>
      </c>
      <c r="E41" s="12"/>
      <c r="F41" s="12">
        <f>G41-C41</f>
        <v>0</v>
      </c>
      <c r="G41" s="12"/>
      <c r="H41" s="12">
        <f>I41-G41</f>
        <v>0</v>
      </c>
      <c r="I41" s="12"/>
      <c r="J41" s="12">
        <f>K41-I41</f>
        <v>0</v>
      </c>
      <c r="K41" s="12"/>
      <c r="L41" s="12">
        <f>M41-K41</f>
        <v>0</v>
      </c>
      <c r="M41" s="12"/>
      <c r="N41" s="18"/>
    </row>
    <row r="42" spans="1:14" ht="37.5" hidden="1" customHeight="1" x14ac:dyDescent="0.25">
      <c r="A42" s="14" t="s">
        <v>60</v>
      </c>
      <c r="B42" s="13" t="s">
        <v>59</v>
      </c>
      <c r="C42" s="12"/>
      <c r="D42" s="12">
        <f>E42-C42</f>
        <v>0</v>
      </c>
      <c r="E42" s="12"/>
      <c r="F42" s="12">
        <f>G42-C42</f>
        <v>0</v>
      </c>
      <c r="G42" s="12"/>
      <c r="H42" s="12">
        <f>I42-G42</f>
        <v>0</v>
      </c>
      <c r="I42" s="12"/>
      <c r="J42" s="12">
        <f>K42-I42</f>
        <v>0</v>
      </c>
      <c r="K42" s="12"/>
      <c r="L42" s="12">
        <f>M42-K42</f>
        <v>0</v>
      </c>
      <c r="M42" s="12"/>
      <c r="N42" s="18"/>
    </row>
    <row r="43" spans="1:14" ht="28.5" customHeight="1" x14ac:dyDescent="0.25">
      <c r="A43" s="14" t="s">
        <v>58</v>
      </c>
      <c r="B43" s="13" t="s">
        <v>57</v>
      </c>
      <c r="C43" s="16">
        <v>128.1</v>
      </c>
      <c r="D43" s="12">
        <f>E43-C43</f>
        <v>0</v>
      </c>
      <c r="E43" s="12">
        <v>128.1</v>
      </c>
      <c r="F43" s="12">
        <f>G43-E43</f>
        <v>1900</v>
      </c>
      <c r="G43" s="12">
        <v>2028.1</v>
      </c>
      <c r="H43" s="12">
        <f>I43-G43</f>
        <v>2865.7999999999997</v>
      </c>
      <c r="I43" s="12">
        <v>4893.8999999999996</v>
      </c>
      <c r="J43" s="12">
        <f>K43-I43</f>
        <v>-401.79999999999927</v>
      </c>
      <c r="K43" s="12">
        <v>4492.1000000000004</v>
      </c>
      <c r="L43" s="12">
        <f>M43-K43</f>
        <v>-170.80000000000018</v>
      </c>
      <c r="M43" s="12">
        <v>4321.3</v>
      </c>
      <c r="N43" s="16">
        <v>4321.3</v>
      </c>
    </row>
    <row r="44" spans="1:14" s="7" customFormat="1" ht="16.5" customHeight="1" x14ac:dyDescent="0.25">
      <c r="A44" s="10" t="s">
        <v>56</v>
      </c>
      <c r="B44" s="9" t="s">
        <v>55</v>
      </c>
      <c r="C44" s="8">
        <v>2657173.9</v>
      </c>
      <c r="D44" s="8">
        <f>D45+D46+D47+D48+D49</f>
        <v>4859.6999999999971</v>
      </c>
      <c r="E44" s="8">
        <v>2662393.6</v>
      </c>
      <c r="F44" s="8">
        <f>F45+F46+F47+F48+F49</f>
        <v>21908.799999999996</v>
      </c>
      <c r="G44" s="8">
        <v>2683942.4</v>
      </c>
      <c r="H44" s="8">
        <f>H45+H46+H47+H48+H49</f>
        <v>45629.399999999885</v>
      </c>
      <c r="I44" s="8">
        <v>2729571.8</v>
      </c>
      <c r="J44" s="8">
        <f>J45+J46+J47+J48+J49</f>
        <v>62372.5</v>
      </c>
      <c r="K44" s="8">
        <v>2791944.3</v>
      </c>
      <c r="L44" s="8">
        <f>L45+L46+L47+L48+L49</f>
        <v>57426.100000000064</v>
      </c>
      <c r="M44" s="8">
        <v>2849370.4</v>
      </c>
      <c r="N44" s="8">
        <v>2848320</v>
      </c>
    </row>
    <row r="45" spans="1:14" ht="17.25" customHeight="1" x14ac:dyDescent="0.25">
      <c r="A45" s="14" t="s">
        <v>54</v>
      </c>
      <c r="B45" s="13" t="s">
        <v>53</v>
      </c>
      <c r="C45" s="16">
        <v>974851.5</v>
      </c>
      <c r="D45" s="12">
        <f>E45-C45</f>
        <v>0</v>
      </c>
      <c r="E45" s="12">
        <v>974851.5</v>
      </c>
      <c r="F45" s="12">
        <f>G45-E45</f>
        <v>16155.699999999953</v>
      </c>
      <c r="G45" s="12">
        <v>991007.2</v>
      </c>
      <c r="H45" s="12">
        <f>I45-G45</f>
        <v>7919.1000000000931</v>
      </c>
      <c r="I45" s="12">
        <v>998926.3</v>
      </c>
      <c r="J45" s="12">
        <f>K45-I45</f>
        <v>16912.599999999977</v>
      </c>
      <c r="K45" s="12">
        <v>1015838.9</v>
      </c>
      <c r="L45" s="12">
        <f>M45-K45</f>
        <v>26231.79999999993</v>
      </c>
      <c r="M45" s="12">
        <v>1042070.7</v>
      </c>
      <c r="N45" s="16">
        <v>1042070.7</v>
      </c>
    </row>
    <row r="46" spans="1:14" ht="17.25" customHeight="1" x14ac:dyDescent="0.25">
      <c r="A46" s="14" t="s">
        <v>52</v>
      </c>
      <c r="B46" s="13" t="s">
        <v>51</v>
      </c>
      <c r="C46" s="16">
        <v>1370393.3</v>
      </c>
      <c r="D46" s="12">
        <f>E46-C46</f>
        <v>330</v>
      </c>
      <c r="E46" s="12">
        <v>1370723.3</v>
      </c>
      <c r="F46" s="12">
        <f>G46-E46</f>
        <v>1773.8000000000466</v>
      </c>
      <c r="G46" s="12">
        <v>1372497.1</v>
      </c>
      <c r="H46" s="12">
        <f>I46-G46</f>
        <v>11929.299999999814</v>
      </c>
      <c r="I46" s="12">
        <v>1384426.4</v>
      </c>
      <c r="J46" s="12">
        <f>K46-I46</f>
        <v>23385.5</v>
      </c>
      <c r="K46" s="12">
        <v>1407811.9</v>
      </c>
      <c r="L46" s="12">
        <f>M46-K46</f>
        <v>26959.90000000014</v>
      </c>
      <c r="M46" s="12">
        <v>1434771.8</v>
      </c>
      <c r="N46" s="16">
        <v>1433587.4</v>
      </c>
    </row>
    <row r="47" spans="1:14" ht="27.75" customHeight="1" x14ac:dyDescent="0.25">
      <c r="A47" s="14" t="s">
        <v>50</v>
      </c>
      <c r="B47" s="13" t="s">
        <v>49</v>
      </c>
      <c r="C47" s="16">
        <v>181796.1</v>
      </c>
      <c r="D47" s="12">
        <f>E47-C47</f>
        <v>-478.5</v>
      </c>
      <c r="E47" s="12">
        <v>181317.6</v>
      </c>
      <c r="F47" s="12">
        <f>G47-E47</f>
        <v>2548</v>
      </c>
      <c r="G47" s="12">
        <v>183865.60000000001</v>
      </c>
      <c r="H47" s="12">
        <f>I47-G47</f>
        <v>7271.6999999999825</v>
      </c>
      <c r="I47" s="12">
        <v>191137.3</v>
      </c>
      <c r="J47" s="12">
        <f>K47-I47</f>
        <v>15632.800000000017</v>
      </c>
      <c r="K47" s="12">
        <v>206770.1</v>
      </c>
      <c r="L47" s="12">
        <f>M47-K47</f>
        <v>3870.3999999999942</v>
      </c>
      <c r="M47" s="12">
        <v>210640.5</v>
      </c>
      <c r="N47" s="16">
        <v>210640.5</v>
      </c>
    </row>
    <row r="48" spans="1:14" ht="26.4" x14ac:dyDescent="0.25">
      <c r="A48" s="14" t="s">
        <v>48</v>
      </c>
      <c r="B48" s="13" t="s">
        <v>47</v>
      </c>
      <c r="C48" s="16">
        <v>81463.100000000006</v>
      </c>
      <c r="D48" s="12">
        <f>E48-C48</f>
        <v>5008.1999999999971</v>
      </c>
      <c r="E48" s="12">
        <v>86471.3</v>
      </c>
      <c r="F48" s="12">
        <f>G48-E48</f>
        <v>709.69999999999709</v>
      </c>
      <c r="G48" s="12">
        <v>87181</v>
      </c>
      <c r="H48" s="12">
        <f>I48-G48</f>
        <v>18102.699999999997</v>
      </c>
      <c r="I48" s="12">
        <v>105283.7</v>
      </c>
      <c r="J48" s="12">
        <f>K48-I48</f>
        <v>2723.1000000000058</v>
      </c>
      <c r="K48" s="12">
        <v>108006.8</v>
      </c>
      <c r="L48" s="12">
        <f>M48-K48</f>
        <v>458</v>
      </c>
      <c r="M48" s="12">
        <v>108464.8</v>
      </c>
      <c r="N48" s="16">
        <v>108598.8</v>
      </c>
    </row>
    <row r="49" spans="1:14" ht="26.4" x14ac:dyDescent="0.25">
      <c r="A49" s="14" t="s">
        <v>46</v>
      </c>
      <c r="B49" s="13" t="s">
        <v>45</v>
      </c>
      <c r="C49" s="16">
        <v>48669.9</v>
      </c>
      <c r="D49" s="12">
        <f>E49-C49</f>
        <v>0</v>
      </c>
      <c r="E49" s="12">
        <v>48669.9</v>
      </c>
      <c r="F49" s="12">
        <f>G49-E49</f>
        <v>721.59999999999854</v>
      </c>
      <c r="G49" s="12">
        <v>49391.5</v>
      </c>
      <c r="H49" s="12">
        <f>I49-G49</f>
        <v>406.59999999999854</v>
      </c>
      <c r="I49" s="12">
        <v>49798.1</v>
      </c>
      <c r="J49" s="12">
        <f>K49-I49</f>
        <v>3718.5</v>
      </c>
      <c r="K49" s="12">
        <v>53516.6</v>
      </c>
      <c r="L49" s="12">
        <f>M49-K49</f>
        <v>-94</v>
      </c>
      <c r="M49" s="12">
        <v>53422.6</v>
      </c>
      <c r="N49" s="16">
        <v>53422.6</v>
      </c>
    </row>
    <row r="50" spans="1:14" s="7" customFormat="1" ht="17.25" customHeight="1" x14ac:dyDescent="0.25">
      <c r="A50" s="10" t="s">
        <v>44</v>
      </c>
      <c r="B50" s="9" t="s">
        <v>43</v>
      </c>
      <c r="C50" s="8">
        <v>290399.2</v>
      </c>
      <c r="D50" s="8">
        <f>D51+D52</f>
        <v>1751.3999999999651</v>
      </c>
      <c r="E50" s="8">
        <v>292150.59999999998</v>
      </c>
      <c r="F50" s="8">
        <f>F51+F52</f>
        <v>500</v>
      </c>
      <c r="G50" s="8">
        <v>292650.59999999998</v>
      </c>
      <c r="H50" s="8">
        <f>H51+H52</f>
        <v>2276.4000000000233</v>
      </c>
      <c r="I50" s="8">
        <v>294927</v>
      </c>
      <c r="J50" s="8">
        <f>J51+J52</f>
        <v>17869.099999999977</v>
      </c>
      <c r="K50" s="8">
        <v>312796.09999999998</v>
      </c>
      <c r="L50" s="8">
        <f>L51+L52</f>
        <v>16436.700000000012</v>
      </c>
      <c r="M50" s="8">
        <v>329232.8</v>
      </c>
      <c r="N50" s="8">
        <v>329232.8</v>
      </c>
    </row>
    <row r="51" spans="1:14" ht="15.75" customHeight="1" x14ac:dyDescent="0.25">
      <c r="A51" s="14" t="s">
        <v>42</v>
      </c>
      <c r="B51" s="13" t="s">
        <v>41</v>
      </c>
      <c r="C51" s="16">
        <v>290134.2</v>
      </c>
      <c r="D51" s="12">
        <f>E51-C51</f>
        <v>1751.3999999999651</v>
      </c>
      <c r="E51" s="12">
        <v>291885.59999999998</v>
      </c>
      <c r="F51" s="12">
        <f>G51-E51</f>
        <v>500</v>
      </c>
      <c r="G51" s="12">
        <v>292385.59999999998</v>
      </c>
      <c r="H51" s="12">
        <f>I51-G51</f>
        <v>2276.4000000000233</v>
      </c>
      <c r="I51" s="12">
        <v>294662</v>
      </c>
      <c r="J51" s="12">
        <f>K51-I51</f>
        <v>17869.099999999977</v>
      </c>
      <c r="K51" s="12">
        <v>312531.09999999998</v>
      </c>
      <c r="L51" s="12">
        <f>M51-K51</f>
        <v>16436.700000000012</v>
      </c>
      <c r="M51" s="12">
        <v>328967.8</v>
      </c>
      <c r="N51" s="16">
        <v>328967.8</v>
      </c>
    </row>
    <row r="52" spans="1:14" ht="26.25" customHeight="1" x14ac:dyDescent="0.25">
      <c r="A52" s="14" t="s">
        <v>40</v>
      </c>
      <c r="B52" s="13" t="s">
        <v>39</v>
      </c>
      <c r="C52" s="16">
        <v>265</v>
      </c>
      <c r="D52" s="12">
        <f>E52-C52</f>
        <v>0</v>
      </c>
      <c r="E52" s="12">
        <v>265</v>
      </c>
      <c r="F52" s="12">
        <f>G52-E52</f>
        <v>0</v>
      </c>
      <c r="G52" s="12">
        <v>265</v>
      </c>
      <c r="H52" s="12">
        <f>I52-G52</f>
        <v>0</v>
      </c>
      <c r="I52" s="12">
        <v>265</v>
      </c>
      <c r="J52" s="12">
        <f>K52-I52</f>
        <v>0</v>
      </c>
      <c r="K52" s="12">
        <v>265</v>
      </c>
      <c r="L52" s="12">
        <f>M52-K52</f>
        <v>0</v>
      </c>
      <c r="M52" s="12">
        <v>265</v>
      </c>
      <c r="N52" s="16">
        <v>265</v>
      </c>
    </row>
    <row r="53" spans="1:14" s="7" customFormat="1" ht="16.5" customHeight="1" x14ac:dyDescent="0.25">
      <c r="A53" s="10" t="s">
        <v>38</v>
      </c>
      <c r="B53" s="9" t="s">
        <v>37</v>
      </c>
      <c r="C53" s="8">
        <f>C54</f>
        <v>888.4</v>
      </c>
      <c r="D53" s="8">
        <f>D54</f>
        <v>0</v>
      </c>
      <c r="E53" s="8">
        <f>E54</f>
        <v>888.4</v>
      </c>
      <c r="F53" s="8">
        <f>F54</f>
        <v>0</v>
      </c>
      <c r="G53" s="8">
        <f>G54</f>
        <v>888.4</v>
      </c>
      <c r="H53" s="8">
        <f>H54</f>
        <v>0</v>
      </c>
      <c r="I53" s="8">
        <f>I54</f>
        <v>888.4</v>
      </c>
      <c r="J53" s="8">
        <f>J54</f>
        <v>0</v>
      </c>
      <c r="K53" s="8">
        <f>K54</f>
        <v>888.4</v>
      </c>
      <c r="L53" s="8">
        <f>L54</f>
        <v>0</v>
      </c>
      <c r="M53" s="8">
        <f>M54</f>
        <v>888.4</v>
      </c>
      <c r="N53" s="8">
        <f>N54</f>
        <v>888.4</v>
      </c>
    </row>
    <row r="54" spans="1:14" ht="26.4" x14ac:dyDescent="0.25">
      <c r="A54" s="14" t="s">
        <v>36</v>
      </c>
      <c r="B54" s="13" t="s">
        <v>35</v>
      </c>
      <c r="C54" s="16">
        <v>888.4</v>
      </c>
      <c r="D54" s="12">
        <f>E54-C54</f>
        <v>0</v>
      </c>
      <c r="E54" s="12">
        <v>888.4</v>
      </c>
      <c r="F54" s="12">
        <f>G54-E54</f>
        <v>0</v>
      </c>
      <c r="G54" s="12">
        <v>888.4</v>
      </c>
      <c r="H54" s="12">
        <f>I54-G54</f>
        <v>0</v>
      </c>
      <c r="I54" s="12">
        <v>888.4</v>
      </c>
      <c r="J54" s="12">
        <f>K54-I54</f>
        <v>0</v>
      </c>
      <c r="K54" s="12">
        <v>888.4</v>
      </c>
      <c r="L54" s="12">
        <f>M54-K54</f>
        <v>0</v>
      </c>
      <c r="M54" s="12">
        <v>888.4</v>
      </c>
      <c r="N54" s="17">
        <v>888.4</v>
      </c>
    </row>
    <row r="55" spans="1:14" s="7" customFormat="1" ht="17.25" customHeight="1" x14ac:dyDescent="0.25">
      <c r="A55" s="10" t="s">
        <v>34</v>
      </c>
      <c r="B55" s="9" t="s">
        <v>33</v>
      </c>
      <c r="C55" s="8">
        <v>157802.1</v>
      </c>
      <c r="D55" s="8">
        <f>D56+D57+D58+D59</f>
        <v>0</v>
      </c>
      <c r="E55" s="8">
        <v>157802.1</v>
      </c>
      <c r="F55" s="8">
        <f>F56+F57+F58+F59</f>
        <v>104.29999999999927</v>
      </c>
      <c r="G55" s="8">
        <v>157906.4</v>
      </c>
      <c r="H55" s="8">
        <f>H56+H57+H58+H59</f>
        <v>5009.0999999999894</v>
      </c>
      <c r="I55" s="8">
        <v>162915.5</v>
      </c>
      <c r="J55" s="8">
        <f>J56+J57+J58+J59</f>
        <v>8581.9000000000015</v>
      </c>
      <c r="K55" s="8">
        <v>171497.4</v>
      </c>
      <c r="L55" s="8">
        <f>L56+L57+L58+L59</f>
        <v>3752</v>
      </c>
      <c r="M55" s="8">
        <v>175249.4</v>
      </c>
      <c r="N55" s="8">
        <v>167611.29999999999</v>
      </c>
    </row>
    <row r="56" spans="1:14" ht="16.95" customHeight="1" x14ac:dyDescent="0.25">
      <c r="A56" s="14" t="s">
        <v>32</v>
      </c>
      <c r="B56" s="13" t="s">
        <v>31</v>
      </c>
      <c r="C56" s="16">
        <v>6000</v>
      </c>
      <c r="D56" s="12">
        <f>E56-C56</f>
        <v>0</v>
      </c>
      <c r="E56" s="12">
        <v>6000</v>
      </c>
      <c r="F56" s="12">
        <f>G56-E56</f>
        <v>0</v>
      </c>
      <c r="G56" s="12">
        <v>6000</v>
      </c>
      <c r="H56" s="12">
        <f>I56-G56</f>
        <v>4973.3999999999996</v>
      </c>
      <c r="I56" s="12">
        <v>10973.4</v>
      </c>
      <c r="J56" s="12">
        <f>K56-I56</f>
        <v>0</v>
      </c>
      <c r="K56" s="12">
        <v>10973.4</v>
      </c>
      <c r="L56" s="12">
        <f>M56-K56</f>
        <v>0</v>
      </c>
      <c r="M56" s="12">
        <v>10973.4</v>
      </c>
      <c r="N56" s="16">
        <v>10973.4</v>
      </c>
    </row>
    <row r="57" spans="1:14" ht="27" customHeight="1" x14ac:dyDescent="0.25">
      <c r="A57" s="14" t="s">
        <v>30</v>
      </c>
      <c r="B57" s="13" t="s">
        <v>29</v>
      </c>
      <c r="C57" s="16">
        <v>16716.5</v>
      </c>
      <c r="D57" s="12">
        <f>E57-C57</f>
        <v>0</v>
      </c>
      <c r="E57" s="12">
        <v>16716.5</v>
      </c>
      <c r="F57" s="12">
        <f>G57-E57</f>
        <v>50.799999999999272</v>
      </c>
      <c r="G57" s="12">
        <v>16767.3</v>
      </c>
      <c r="H57" s="12">
        <f>I57-G57</f>
        <v>22.400000000001455</v>
      </c>
      <c r="I57" s="12">
        <v>16789.7</v>
      </c>
      <c r="J57" s="12">
        <f>K57-I57</f>
        <v>2490.2000000000007</v>
      </c>
      <c r="K57" s="12">
        <v>19279.900000000001</v>
      </c>
      <c r="L57" s="12">
        <f>M57-K57</f>
        <v>0</v>
      </c>
      <c r="M57" s="12">
        <v>19279.900000000001</v>
      </c>
      <c r="N57" s="16">
        <v>11641.8</v>
      </c>
    </row>
    <row r="58" spans="1:14" ht="17.399999999999999" customHeight="1" x14ac:dyDescent="0.25">
      <c r="A58" s="14" t="s">
        <v>28</v>
      </c>
      <c r="B58" s="13" t="s">
        <v>27</v>
      </c>
      <c r="C58" s="16">
        <v>110371.6</v>
      </c>
      <c r="D58" s="12">
        <f>E58-C58</f>
        <v>0</v>
      </c>
      <c r="E58" s="12">
        <v>110371.6</v>
      </c>
      <c r="F58" s="12">
        <f>G58-E58</f>
        <v>453.5</v>
      </c>
      <c r="G58" s="12">
        <v>110825.1</v>
      </c>
      <c r="H58" s="12">
        <f>I58-G58</f>
        <v>-51.700000000011642</v>
      </c>
      <c r="I58" s="12">
        <v>110773.4</v>
      </c>
      <c r="J58" s="12">
        <f>K58-I58</f>
        <v>2700</v>
      </c>
      <c r="K58" s="12">
        <v>113473.4</v>
      </c>
      <c r="L58" s="12">
        <f>M58-K58</f>
        <v>3752</v>
      </c>
      <c r="M58" s="12">
        <v>117225.4</v>
      </c>
      <c r="N58" s="16">
        <v>117225.4</v>
      </c>
    </row>
    <row r="59" spans="1:14" ht="28.95" customHeight="1" x14ac:dyDescent="0.25">
      <c r="A59" s="14" t="s">
        <v>26</v>
      </c>
      <c r="B59" s="13" t="s">
        <v>25</v>
      </c>
      <c r="C59" s="16">
        <v>24714</v>
      </c>
      <c r="D59" s="12">
        <f>E59-C59</f>
        <v>0</v>
      </c>
      <c r="E59" s="12">
        <v>24714</v>
      </c>
      <c r="F59" s="12">
        <f>G59-E59</f>
        <v>-400</v>
      </c>
      <c r="G59" s="12">
        <v>24314</v>
      </c>
      <c r="H59" s="12">
        <f>I59-G59</f>
        <v>65</v>
      </c>
      <c r="I59" s="12">
        <v>24379</v>
      </c>
      <c r="J59" s="12">
        <f>K59-I59</f>
        <v>3391.7000000000007</v>
      </c>
      <c r="K59" s="12">
        <v>27770.7</v>
      </c>
      <c r="L59" s="12">
        <f>M59-K59</f>
        <v>0</v>
      </c>
      <c r="M59" s="12">
        <v>27770.7</v>
      </c>
      <c r="N59" s="16">
        <v>27770.7</v>
      </c>
    </row>
    <row r="60" spans="1:14" s="7" customFormat="1" ht="27.75" customHeight="1" x14ac:dyDescent="0.25">
      <c r="A60" s="10" t="s">
        <v>24</v>
      </c>
      <c r="B60" s="9" t="s">
        <v>23</v>
      </c>
      <c r="C60" s="8">
        <v>257345.1</v>
      </c>
      <c r="D60" s="8">
        <f>D61+D62</f>
        <v>3511.6999999999825</v>
      </c>
      <c r="E60" s="8">
        <v>260856.8</v>
      </c>
      <c r="F60" s="8">
        <f>F61+F62</f>
        <v>3038.6000000000349</v>
      </c>
      <c r="G60" s="8">
        <v>263895.40000000002</v>
      </c>
      <c r="H60" s="8">
        <f>H61+H62</f>
        <v>3414.499999999965</v>
      </c>
      <c r="I60" s="8">
        <v>267309.90000000002</v>
      </c>
      <c r="J60" s="8">
        <f>J61+J62</f>
        <v>18901.300000000025</v>
      </c>
      <c r="K60" s="8">
        <v>286211.20000000001</v>
      </c>
      <c r="L60" s="8">
        <f>L61+L62</f>
        <v>190</v>
      </c>
      <c r="M60" s="8">
        <v>286401.2</v>
      </c>
      <c r="N60" s="8">
        <v>286401.2</v>
      </c>
    </row>
    <row r="61" spans="1:14" ht="17.25" customHeight="1" x14ac:dyDescent="0.25">
      <c r="A61" s="14" t="s">
        <v>22</v>
      </c>
      <c r="B61" s="13" t="s">
        <v>21</v>
      </c>
      <c r="C61" s="17">
        <v>257345.1</v>
      </c>
      <c r="D61" s="12">
        <f>E61-C61</f>
        <v>3511.6999999999825</v>
      </c>
      <c r="E61" s="12">
        <v>260856.8</v>
      </c>
      <c r="F61" s="12">
        <f>G61-E61</f>
        <v>3038.6000000000349</v>
      </c>
      <c r="G61" s="12">
        <v>263895.40000000002</v>
      </c>
      <c r="H61" s="12">
        <f>I61-G61</f>
        <v>3199.8999999999651</v>
      </c>
      <c r="I61" s="12">
        <v>267095.3</v>
      </c>
      <c r="J61" s="12">
        <f>K61-I61</f>
        <v>19115.900000000023</v>
      </c>
      <c r="K61" s="12">
        <v>286211.20000000001</v>
      </c>
      <c r="L61" s="12">
        <f>M61-K61</f>
        <v>190</v>
      </c>
      <c r="M61" s="12">
        <v>286401.2</v>
      </c>
      <c r="N61" s="16">
        <v>286401.2</v>
      </c>
    </row>
    <row r="62" spans="1:14" ht="17.25" customHeight="1" x14ac:dyDescent="0.25">
      <c r="A62" s="14" t="s">
        <v>20</v>
      </c>
      <c r="B62" s="13" t="s">
        <v>19</v>
      </c>
      <c r="C62" s="17">
        <v>0</v>
      </c>
      <c r="D62" s="12">
        <f>E62-C62</f>
        <v>0</v>
      </c>
      <c r="E62" s="12">
        <v>0</v>
      </c>
      <c r="F62" s="12">
        <f>G62-E62</f>
        <v>0</v>
      </c>
      <c r="G62" s="12">
        <v>0</v>
      </c>
      <c r="H62" s="12">
        <f>I62-G62</f>
        <v>214.6</v>
      </c>
      <c r="I62" s="12">
        <v>214.6</v>
      </c>
      <c r="J62" s="12">
        <f>K62-I62</f>
        <v>-214.6</v>
      </c>
      <c r="K62" s="12">
        <v>0</v>
      </c>
      <c r="L62" s="12">
        <f>M62-K62</f>
        <v>0</v>
      </c>
      <c r="M62" s="12">
        <v>0</v>
      </c>
      <c r="N62" s="16">
        <v>0</v>
      </c>
    </row>
    <row r="63" spans="1:14" s="7" customFormat="1" ht="27.75" customHeight="1" x14ac:dyDescent="0.25">
      <c r="A63" s="10" t="s">
        <v>18</v>
      </c>
      <c r="B63" s="9" t="s">
        <v>17</v>
      </c>
      <c r="C63" s="8">
        <v>22214.2</v>
      </c>
      <c r="D63" s="8">
        <f>D64+D65</f>
        <v>0</v>
      </c>
      <c r="E63" s="8">
        <v>22214.2</v>
      </c>
      <c r="F63" s="8">
        <f>F64+F65</f>
        <v>594.5</v>
      </c>
      <c r="G63" s="8">
        <v>22808.7</v>
      </c>
      <c r="H63" s="8">
        <f>H64+H65</f>
        <v>930</v>
      </c>
      <c r="I63" s="8">
        <v>23738.7</v>
      </c>
      <c r="J63" s="8">
        <f>J64+J65</f>
        <v>2126</v>
      </c>
      <c r="K63" s="8">
        <v>25864.7</v>
      </c>
      <c r="L63" s="8">
        <f>L64+L65</f>
        <v>2</v>
      </c>
      <c r="M63" s="8">
        <v>25866.7</v>
      </c>
      <c r="N63" s="8">
        <v>25866.7</v>
      </c>
    </row>
    <row r="64" spans="1:14" ht="27.75" customHeight="1" x14ac:dyDescent="0.25">
      <c r="A64" s="14" t="s">
        <v>16</v>
      </c>
      <c r="B64" s="13" t="s">
        <v>15</v>
      </c>
      <c r="C64" s="16">
        <v>18049.2</v>
      </c>
      <c r="D64" s="12">
        <f>E64-C64</f>
        <v>0</v>
      </c>
      <c r="E64" s="12">
        <v>18049.2</v>
      </c>
      <c r="F64" s="12">
        <f>G64-E64</f>
        <v>594.5</v>
      </c>
      <c r="G64" s="12">
        <v>18643.7</v>
      </c>
      <c r="H64" s="12">
        <f>I64-G64</f>
        <v>0</v>
      </c>
      <c r="I64" s="12">
        <v>18643.7</v>
      </c>
      <c r="J64" s="12">
        <f>K64-I64</f>
        <v>1826</v>
      </c>
      <c r="K64" s="12">
        <v>20469.7</v>
      </c>
      <c r="L64" s="12">
        <f>M64-K64</f>
        <v>2</v>
      </c>
      <c r="M64" s="12">
        <v>20471.7</v>
      </c>
      <c r="N64" s="16">
        <v>20471.7</v>
      </c>
    </row>
    <row r="65" spans="1:14" ht="30.6" customHeight="1" x14ac:dyDescent="0.25">
      <c r="A65" s="14" t="s">
        <v>14</v>
      </c>
      <c r="B65" s="13" t="s">
        <v>13</v>
      </c>
      <c r="C65" s="16">
        <v>4165</v>
      </c>
      <c r="D65" s="12">
        <f>E65-C65</f>
        <v>0</v>
      </c>
      <c r="E65" s="12">
        <v>4165</v>
      </c>
      <c r="F65" s="12">
        <f>G65-E65</f>
        <v>0</v>
      </c>
      <c r="G65" s="12">
        <v>4165</v>
      </c>
      <c r="H65" s="12">
        <f>I65-G65</f>
        <v>930</v>
      </c>
      <c r="I65" s="12">
        <v>5095</v>
      </c>
      <c r="J65" s="12">
        <f>K65-I65</f>
        <v>300</v>
      </c>
      <c r="K65" s="12">
        <v>5395</v>
      </c>
      <c r="L65" s="12">
        <f>M65-K65</f>
        <v>0</v>
      </c>
      <c r="M65" s="12">
        <v>5395</v>
      </c>
      <c r="N65" s="16">
        <v>5395</v>
      </c>
    </row>
    <row r="66" spans="1:14" s="7" customFormat="1" ht="41.25" customHeight="1" x14ac:dyDescent="0.25">
      <c r="A66" s="10" t="s">
        <v>12</v>
      </c>
      <c r="B66" s="9" t="s">
        <v>11</v>
      </c>
      <c r="C66" s="8">
        <f>C67</f>
        <v>4177</v>
      </c>
      <c r="D66" s="8">
        <f>D67</f>
        <v>0</v>
      </c>
      <c r="E66" s="8">
        <v>4177</v>
      </c>
      <c r="F66" s="8">
        <f>F67</f>
        <v>-455</v>
      </c>
      <c r="G66" s="8">
        <v>3722</v>
      </c>
      <c r="H66" s="8">
        <f>H67</f>
        <v>-1811.7</v>
      </c>
      <c r="I66" s="8">
        <v>1910.3</v>
      </c>
      <c r="J66" s="8">
        <f>J67</f>
        <v>-700</v>
      </c>
      <c r="K66" s="8">
        <v>1210.3</v>
      </c>
      <c r="L66" s="8">
        <f>L67</f>
        <v>0</v>
      </c>
      <c r="M66" s="8">
        <v>1210.3</v>
      </c>
      <c r="N66" s="8">
        <v>1210.3</v>
      </c>
    </row>
    <row r="67" spans="1:14" ht="43.95" customHeight="1" x14ac:dyDescent="0.25">
      <c r="A67" s="14" t="s">
        <v>10</v>
      </c>
      <c r="B67" s="13" t="s">
        <v>9</v>
      </c>
      <c r="C67" s="16">
        <v>4177</v>
      </c>
      <c r="D67" s="12">
        <f>E67-C67</f>
        <v>0</v>
      </c>
      <c r="E67" s="12">
        <v>4177</v>
      </c>
      <c r="F67" s="12">
        <f>G67-E67</f>
        <v>-455</v>
      </c>
      <c r="G67" s="12">
        <v>3722</v>
      </c>
      <c r="H67" s="12">
        <f>I67-G67</f>
        <v>-1811.7</v>
      </c>
      <c r="I67" s="12">
        <v>1910.3</v>
      </c>
      <c r="J67" s="12">
        <f>K67-I67</f>
        <v>-700</v>
      </c>
      <c r="K67" s="12">
        <v>1210.3</v>
      </c>
      <c r="L67" s="12">
        <f>M67-K67</f>
        <v>0</v>
      </c>
      <c r="M67" s="12">
        <v>1210.3</v>
      </c>
      <c r="N67" s="16">
        <v>1210.3</v>
      </c>
    </row>
    <row r="68" spans="1:14" s="7" customFormat="1" ht="73.2" hidden="1" customHeight="1" x14ac:dyDescent="0.25">
      <c r="A68" s="10" t="s">
        <v>8</v>
      </c>
      <c r="B68" s="9" t="s">
        <v>7</v>
      </c>
      <c r="C68" s="8">
        <f>SUM(C69:C71)</f>
        <v>0</v>
      </c>
      <c r="D68" s="12">
        <f>E68-C68</f>
        <v>0</v>
      </c>
      <c r="E68" s="8">
        <f>SUM(E69:E71)</f>
        <v>0</v>
      </c>
      <c r="F68" s="12">
        <f>G68-E68</f>
        <v>0</v>
      </c>
      <c r="G68" s="8">
        <f>SUM(G69:G71)</f>
        <v>0</v>
      </c>
      <c r="H68" s="8">
        <f>I68-G68</f>
        <v>0</v>
      </c>
      <c r="I68" s="8">
        <f>SUM(I69:I71)</f>
        <v>0</v>
      </c>
      <c r="J68" s="8">
        <f>K68-I68</f>
        <v>0</v>
      </c>
      <c r="K68" s="8">
        <f>SUM(K69:K71)</f>
        <v>0</v>
      </c>
      <c r="L68" s="8">
        <f>M68-K68</f>
        <v>0</v>
      </c>
      <c r="M68" s="8">
        <f>SUM(M69:M71)</f>
        <v>0</v>
      </c>
      <c r="N68" s="15"/>
    </row>
    <row r="69" spans="1:14" ht="63.75" hidden="1" customHeight="1" x14ac:dyDescent="0.25">
      <c r="A69" s="14" t="s">
        <v>6</v>
      </c>
      <c r="B69" s="13" t="s">
        <v>5</v>
      </c>
      <c r="C69" s="12"/>
      <c r="D69" s="12">
        <f>E69-C69</f>
        <v>0</v>
      </c>
      <c r="E69" s="12"/>
      <c r="F69" s="12">
        <f>G69-E69</f>
        <v>0</v>
      </c>
      <c r="G69" s="12"/>
      <c r="H69" s="12">
        <f>I69-G69</f>
        <v>0</v>
      </c>
      <c r="I69" s="12"/>
      <c r="J69" s="12">
        <f>K69-I69</f>
        <v>0</v>
      </c>
      <c r="K69" s="12"/>
      <c r="L69" s="12">
        <f>M69-K69</f>
        <v>0</v>
      </c>
      <c r="M69" s="12"/>
      <c r="N69" s="11"/>
    </row>
    <row r="70" spans="1:14" ht="16.5" hidden="1" customHeight="1" x14ac:dyDescent="0.25">
      <c r="A70" s="14" t="s">
        <v>4</v>
      </c>
      <c r="B70" s="13" t="s">
        <v>3</v>
      </c>
      <c r="C70" s="12"/>
      <c r="D70" s="12">
        <f>E70-C70</f>
        <v>0</v>
      </c>
      <c r="E70" s="12"/>
      <c r="F70" s="12">
        <f>G70-E70</f>
        <v>0</v>
      </c>
      <c r="G70" s="12"/>
      <c r="H70" s="12">
        <f>I70-G70</f>
        <v>0</v>
      </c>
      <c r="I70" s="12"/>
      <c r="J70" s="12">
        <f>K70-I70</f>
        <v>0</v>
      </c>
      <c r="K70" s="12"/>
      <c r="L70" s="12">
        <f>M70-K70</f>
        <v>0</v>
      </c>
      <c r="M70" s="12"/>
      <c r="N70" s="11"/>
    </row>
    <row r="71" spans="1:14" ht="40.5" hidden="1" customHeight="1" x14ac:dyDescent="0.25">
      <c r="A71" s="14" t="s">
        <v>2</v>
      </c>
      <c r="B71" s="13" t="s">
        <v>1</v>
      </c>
      <c r="C71" s="12"/>
      <c r="D71" s="12">
        <f>E71-C71</f>
        <v>0</v>
      </c>
      <c r="E71" s="12"/>
      <c r="F71" s="12">
        <f>G71-E71</f>
        <v>0</v>
      </c>
      <c r="G71" s="12"/>
      <c r="H71" s="12">
        <f>I71-G71</f>
        <v>0</v>
      </c>
      <c r="I71" s="12"/>
      <c r="J71" s="12">
        <f>K71-I71</f>
        <v>0</v>
      </c>
      <c r="K71" s="12"/>
      <c r="L71" s="12">
        <f>M71-K71</f>
        <v>0</v>
      </c>
      <c r="M71" s="12"/>
      <c r="N71" s="11"/>
    </row>
    <row r="72" spans="1:14" s="7" customFormat="1" ht="26.25" customHeight="1" x14ac:dyDescent="0.25">
      <c r="A72" s="10" t="s">
        <v>0</v>
      </c>
      <c r="B72" s="9"/>
      <c r="C72" s="8">
        <f>[1]Доходы!C9-Расходы!C6</f>
        <v>-130314.5</v>
      </c>
      <c r="D72" s="8">
        <f>[1]Доходы!D9-Расходы!D6</f>
        <v>-31932.599999999627</v>
      </c>
      <c r="E72" s="8">
        <f>[1]Доходы!C9-Расходы!E6</f>
        <v>-176473.59999999963</v>
      </c>
      <c r="F72" s="8">
        <f>[1]Доходы!F9-Расходы!F6</f>
        <v>-46165.80000000092</v>
      </c>
      <c r="G72" s="8">
        <f>[1]Доходы!E9-Расходы!G6</f>
        <v>-312003.00000000093</v>
      </c>
      <c r="H72" s="8">
        <f>[1]Доходы!F9-Расходы!H6</f>
        <v>-35414.000000000175</v>
      </c>
      <c r="I72" s="8">
        <f>[1]Доходы!G9-Расходы!I6</f>
        <v>-347417.00000000093</v>
      </c>
      <c r="J72" s="8">
        <f>[1]Доходы!H9-Расходы!J6</f>
        <v>-332865.50000000017</v>
      </c>
      <c r="K72" s="8">
        <f>[1]Доходы!I9-Расходы!K6</f>
        <v>-680282.50000000093</v>
      </c>
      <c r="L72" s="8">
        <f>[1]Доходы!J9-Расходы!L6</f>
        <v>170324.00000000017</v>
      </c>
      <c r="M72" s="8">
        <f>[1]Доходы!K9-Расходы!M6</f>
        <v>-509958.50000000093</v>
      </c>
      <c r="N72" s="8">
        <f>[1]Доходы!N9-Расходы!N6</f>
        <v>-301451.5</v>
      </c>
    </row>
    <row r="73" spans="1:14" ht="32.25" customHeight="1" x14ac:dyDescent="0.25">
      <c r="A73" s="6"/>
      <c r="B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4" x14ac:dyDescent="0.25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7" spans="1:14" s="2" customFormat="1" x14ac:dyDescent="0.25"/>
  </sheetData>
  <mergeCells count="15">
    <mergeCell ref="J3:J4"/>
    <mergeCell ref="L3:L4"/>
    <mergeCell ref="M3:M4"/>
    <mergeCell ref="D3:D4"/>
    <mergeCell ref="E3:E4"/>
    <mergeCell ref="A1:N1"/>
    <mergeCell ref="N3:N4"/>
    <mergeCell ref="A3:A4"/>
    <mergeCell ref="B3:B4"/>
    <mergeCell ref="C3:C4"/>
    <mergeCell ref="I3:I4"/>
    <mergeCell ref="G3:G4"/>
    <mergeCell ref="K3:K4"/>
    <mergeCell ref="F3:F4"/>
    <mergeCell ref="H3:H4"/>
  </mergeCells>
  <pageMargins left="0.43307086614173229" right="0.23622047244094491" top="3.937007874015748E-2" bottom="3.937007874015748E-2" header="0.31496062992125984" footer="0.31496062992125984"/>
  <pageSetup paperSize="8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2023-04-17T11:40:09Z</dcterms:created>
  <dcterms:modified xsi:type="dcterms:W3CDTF">2023-04-17T11:41:09Z</dcterms:modified>
</cp:coreProperties>
</file>