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4485" yWindow="45" windowWidth="22260" windowHeight="12585"/>
  </bookViews>
  <sheets>
    <sheet name="Лист1" sheetId="1" r:id="rId1"/>
  </sheets>
  <definedNames>
    <definedName name="_xlnm.Print_Titles" localSheetId="0">Лист1!$6:$8</definedName>
    <definedName name="_xlnm.Print_Area" localSheetId="0">Лист1!$A$1:$J$117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4" i="1" l="1"/>
  <c r="F105" i="1"/>
  <c r="F106" i="1"/>
  <c r="F103" i="1"/>
  <c r="H105" i="1"/>
  <c r="J105" i="1"/>
  <c r="H106" i="1"/>
  <c r="H61" i="1"/>
  <c r="F53" i="1"/>
  <c r="F55" i="1"/>
  <c r="F98" i="1"/>
  <c r="F96" i="1"/>
  <c r="J97" i="1"/>
  <c r="J98" i="1"/>
  <c r="J99" i="1"/>
  <c r="H97" i="1"/>
  <c r="H98" i="1"/>
  <c r="H99" i="1"/>
  <c r="H102" i="1" l="1"/>
  <c r="H78" i="1"/>
  <c r="E100" i="1" l="1"/>
  <c r="E95" i="1"/>
  <c r="E90" i="1"/>
  <c r="E88" i="1"/>
  <c r="E85" i="1"/>
  <c r="E79" i="1"/>
  <c r="E77" i="1"/>
  <c r="E72" i="1"/>
  <c r="E64" i="1"/>
  <c r="E59" i="1"/>
  <c r="E47" i="1"/>
  <c r="I47" i="1"/>
  <c r="G47" i="1"/>
  <c r="I90" i="1"/>
  <c r="G90" i="1"/>
  <c r="I88" i="1"/>
  <c r="G88" i="1"/>
  <c r="I85" i="1"/>
  <c r="G85" i="1"/>
  <c r="I79" i="1"/>
  <c r="G79" i="1"/>
  <c r="I72" i="1"/>
  <c r="G72" i="1"/>
  <c r="I64" i="1"/>
  <c r="G64" i="1"/>
  <c r="G59" i="1"/>
  <c r="I59" i="1"/>
  <c r="J48" i="1" l="1"/>
  <c r="J49" i="1"/>
  <c r="J50" i="1"/>
  <c r="J51" i="1"/>
  <c r="J52" i="1"/>
  <c r="J53" i="1"/>
  <c r="J55" i="1"/>
  <c r="J56" i="1"/>
  <c r="J57" i="1"/>
  <c r="J58" i="1"/>
  <c r="J59" i="1"/>
  <c r="J60" i="1"/>
  <c r="J62" i="1"/>
  <c r="J63" i="1"/>
  <c r="J65" i="1"/>
  <c r="J66" i="1"/>
  <c r="J67" i="1"/>
  <c r="J68" i="1"/>
  <c r="J69" i="1"/>
  <c r="J70" i="1"/>
  <c r="J71" i="1"/>
  <c r="J72" i="1"/>
  <c r="J73" i="1"/>
  <c r="J74" i="1"/>
  <c r="J75" i="1"/>
  <c r="J76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2" i="1"/>
  <c r="J93" i="1"/>
  <c r="J94" i="1"/>
  <c r="J96" i="1"/>
  <c r="J101" i="1"/>
  <c r="J102" i="1"/>
  <c r="J104" i="1"/>
  <c r="J47" i="1"/>
  <c r="D95" i="1"/>
  <c r="F95" i="1" s="1"/>
  <c r="G95" i="1"/>
  <c r="H95" i="1" s="1"/>
  <c r="I95" i="1"/>
  <c r="C95" i="1"/>
  <c r="J95" i="1" l="1"/>
  <c r="I103" i="1"/>
  <c r="G103" i="1"/>
  <c r="J103" i="1" l="1"/>
  <c r="D57" i="1"/>
  <c r="D59" i="1"/>
  <c r="D64" i="1"/>
  <c r="D72" i="1"/>
  <c r="D77" i="1"/>
  <c r="D79" i="1"/>
  <c r="D85" i="1"/>
  <c r="C88" i="1"/>
  <c r="C103" i="1"/>
  <c r="C100" i="1"/>
  <c r="C90" i="1"/>
  <c r="C85" i="1"/>
  <c r="C79" i="1"/>
  <c r="C77" i="1"/>
  <c r="C72" i="1"/>
  <c r="C64" i="1"/>
  <c r="C59" i="1"/>
  <c r="I100" i="1" l="1"/>
  <c r="G100" i="1"/>
  <c r="I77" i="1"/>
  <c r="G77" i="1"/>
  <c r="H70" i="1"/>
  <c r="E103" i="1"/>
  <c r="E46" i="1" s="1"/>
  <c r="J77" i="1" l="1"/>
  <c r="J100" i="1"/>
  <c r="D31" i="1"/>
  <c r="F20" i="1" l="1"/>
  <c r="J64" i="1" l="1"/>
  <c r="F62" i="1" l="1"/>
  <c r="H62" i="1"/>
  <c r="F61" i="1"/>
  <c r="H38" i="1" l="1"/>
  <c r="C47" i="1" l="1"/>
  <c r="C46" i="1" s="1"/>
  <c r="J115" i="1" l="1"/>
  <c r="I115" i="1"/>
  <c r="H115" i="1"/>
  <c r="G115" i="1"/>
  <c r="F115" i="1"/>
  <c r="E115" i="1"/>
  <c r="D115" i="1"/>
  <c r="C115" i="1"/>
  <c r="I111" i="1"/>
  <c r="G111" i="1"/>
  <c r="E111" i="1"/>
  <c r="D111" i="1"/>
  <c r="C111" i="1"/>
  <c r="H110" i="1"/>
  <c r="J109" i="1"/>
  <c r="H109" i="1"/>
  <c r="F109" i="1"/>
  <c r="H104" i="1"/>
  <c r="H103" i="1"/>
  <c r="D103" i="1"/>
  <c r="F102" i="1"/>
  <c r="H101" i="1"/>
  <c r="F101" i="1"/>
  <c r="H100" i="1"/>
  <c r="D100" i="1"/>
  <c r="F100" i="1" s="1"/>
  <c r="F99" i="1"/>
  <c r="H96" i="1"/>
  <c r="H94" i="1"/>
  <c r="F94" i="1"/>
  <c r="H93" i="1"/>
  <c r="F93" i="1"/>
  <c r="H92" i="1"/>
  <c r="F92" i="1"/>
  <c r="H91" i="1"/>
  <c r="F91" i="1"/>
  <c r="H90" i="1"/>
  <c r="D90" i="1"/>
  <c r="F90" i="1" s="1"/>
  <c r="H89" i="1"/>
  <c r="F89" i="1"/>
  <c r="H88" i="1"/>
  <c r="D88" i="1"/>
  <c r="F88" i="1" s="1"/>
  <c r="H87" i="1"/>
  <c r="F87" i="1"/>
  <c r="H86" i="1"/>
  <c r="F86" i="1"/>
  <c r="H85" i="1"/>
  <c r="F85" i="1"/>
  <c r="H84" i="1"/>
  <c r="F84" i="1"/>
  <c r="H83" i="1"/>
  <c r="F83" i="1"/>
  <c r="H82" i="1"/>
  <c r="F82" i="1"/>
  <c r="H81" i="1"/>
  <c r="F81" i="1"/>
  <c r="H80" i="1"/>
  <c r="F80" i="1"/>
  <c r="H79" i="1"/>
  <c r="F79" i="1"/>
  <c r="F78" i="1"/>
  <c r="H77" i="1"/>
  <c r="F77" i="1"/>
  <c r="H76" i="1"/>
  <c r="F76" i="1"/>
  <c r="H75" i="1"/>
  <c r="F75" i="1"/>
  <c r="H74" i="1"/>
  <c r="F74" i="1"/>
  <c r="H73" i="1"/>
  <c r="F73" i="1"/>
  <c r="H72" i="1"/>
  <c r="F72" i="1"/>
  <c r="H71" i="1"/>
  <c r="F71" i="1"/>
  <c r="F70" i="1"/>
  <c r="H69" i="1"/>
  <c r="F69" i="1"/>
  <c r="H68" i="1"/>
  <c r="F68" i="1"/>
  <c r="H66" i="1"/>
  <c r="F66" i="1"/>
  <c r="H65" i="1"/>
  <c r="F65" i="1"/>
  <c r="H64" i="1"/>
  <c r="F64" i="1"/>
  <c r="H63" i="1"/>
  <c r="F63" i="1"/>
  <c r="H60" i="1"/>
  <c r="F60" i="1"/>
  <c r="H59" i="1"/>
  <c r="F59" i="1"/>
  <c r="H56" i="1"/>
  <c r="F56" i="1"/>
  <c r="H55" i="1"/>
  <c r="H52" i="1"/>
  <c r="F52" i="1"/>
  <c r="H51" i="1"/>
  <c r="F51" i="1"/>
  <c r="H50" i="1"/>
  <c r="F50" i="1"/>
  <c r="H49" i="1"/>
  <c r="F49" i="1"/>
  <c r="H48" i="1"/>
  <c r="F48" i="1"/>
  <c r="H47" i="1"/>
  <c r="D47" i="1"/>
  <c r="I46" i="1"/>
  <c r="J44" i="1"/>
  <c r="H44" i="1"/>
  <c r="F44" i="1"/>
  <c r="I41" i="1"/>
  <c r="G41" i="1"/>
  <c r="E41" i="1"/>
  <c r="D41" i="1"/>
  <c r="C41" i="1"/>
  <c r="J40" i="1"/>
  <c r="H40" i="1"/>
  <c r="F40" i="1"/>
  <c r="J39" i="1"/>
  <c r="H39" i="1"/>
  <c r="F39" i="1"/>
  <c r="J38" i="1"/>
  <c r="F38" i="1"/>
  <c r="J37" i="1"/>
  <c r="H37" i="1"/>
  <c r="F37" i="1"/>
  <c r="I36" i="1"/>
  <c r="G36" i="1"/>
  <c r="E36" i="1"/>
  <c r="D36" i="1"/>
  <c r="C36" i="1"/>
  <c r="J35" i="1"/>
  <c r="H35" i="1"/>
  <c r="F35" i="1"/>
  <c r="J34" i="1"/>
  <c r="H34" i="1"/>
  <c r="F34" i="1"/>
  <c r="I33" i="1"/>
  <c r="G33" i="1"/>
  <c r="E33" i="1"/>
  <c r="D33" i="1"/>
  <c r="C33" i="1"/>
  <c r="F32" i="1"/>
  <c r="I31" i="1"/>
  <c r="G31" i="1"/>
  <c r="E31" i="1"/>
  <c r="C31" i="1"/>
  <c r="J30" i="1"/>
  <c r="H30" i="1"/>
  <c r="F30" i="1"/>
  <c r="J28" i="1"/>
  <c r="H28" i="1"/>
  <c r="F28" i="1"/>
  <c r="I25" i="1"/>
  <c r="G25" i="1"/>
  <c r="E25" i="1"/>
  <c r="D25" i="1"/>
  <c r="C25" i="1"/>
  <c r="J23" i="1"/>
  <c r="H23" i="1"/>
  <c r="F23" i="1"/>
  <c r="J22" i="1"/>
  <c r="H22" i="1"/>
  <c r="F22" i="1"/>
  <c r="J21" i="1"/>
  <c r="H21" i="1"/>
  <c r="F21" i="1"/>
  <c r="J20" i="1"/>
  <c r="H20" i="1"/>
  <c r="I19" i="1"/>
  <c r="G19" i="1"/>
  <c r="E19" i="1"/>
  <c r="D19" i="1"/>
  <c r="C19" i="1"/>
  <c r="J18" i="1"/>
  <c r="H18" i="1"/>
  <c r="F18" i="1"/>
  <c r="J15" i="1"/>
  <c r="H15" i="1"/>
  <c r="F15" i="1"/>
  <c r="I14" i="1"/>
  <c r="G14" i="1"/>
  <c r="E14" i="1"/>
  <c r="D14" i="1"/>
  <c r="C14" i="1"/>
  <c r="J13" i="1"/>
  <c r="H13" i="1"/>
  <c r="F13" i="1"/>
  <c r="I12" i="1"/>
  <c r="G12" i="1"/>
  <c r="E12" i="1"/>
  <c r="D12" i="1"/>
  <c r="C12" i="1"/>
  <c r="J11" i="1"/>
  <c r="J10" i="1" s="1"/>
  <c r="H11" i="1"/>
  <c r="H10" i="1" s="1"/>
  <c r="F11" i="1"/>
  <c r="F10" i="1" s="1"/>
  <c r="I10" i="1"/>
  <c r="G10" i="1"/>
  <c r="E10" i="1"/>
  <c r="D10" i="1"/>
  <c r="C10" i="1"/>
  <c r="J12" i="1" l="1"/>
  <c r="G106" i="1"/>
  <c r="E106" i="1"/>
  <c r="I106" i="1"/>
  <c r="D106" i="1"/>
  <c r="F14" i="1"/>
  <c r="H12" i="1"/>
  <c r="J33" i="1"/>
  <c r="C106" i="1"/>
  <c r="F33" i="1"/>
  <c r="D46" i="1"/>
  <c r="G46" i="1"/>
  <c r="J46" i="1" s="1"/>
  <c r="J36" i="1"/>
  <c r="H36" i="1"/>
  <c r="F36" i="1"/>
  <c r="H33" i="1"/>
  <c r="F31" i="1"/>
  <c r="J25" i="1"/>
  <c r="F25" i="1"/>
  <c r="H25" i="1"/>
  <c r="J19" i="1"/>
  <c r="E9" i="1"/>
  <c r="E45" i="1" s="1"/>
  <c r="I9" i="1"/>
  <c r="I45" i="1" s="1"/>
  <c r="I105" i="1" s="1"/>
  <c r="H19" i="1"/>
  <c r="F19" i="1"/>
  <c r="J14" i="1"/>
  <c r="G9" i="1"/>
  <c r="H14" i="1"/>
  <c r="D9" i="1"/>
  <c r="D45" i="1" s="1"/>
  <c r="F12" i="1"/>
  <c r="C9" i="1"/>
  <c r="F47" i="1"/>
  <c r="J106" i="1" l="1"/>
  <c r="C45" i="1"/>
  <c r="C105" i="1" s="1"/>
  <c r="H9" i="1"/>
  <c r="J9" i="1"/>
  <c r="G45" i="1"/>
  <c r="H45" i="1" s="1"/>
  <c r="F45" i="1"/>
  <c r="D105" i="1"/>
  <c r="F9" i="1"/>
  <c r="E105" i="1"/>
  <c r="H46" i="1"/>
  <c r="F46" i="1"/>
  <c r="G105" i="1" l="1"/>
  <c r="J45" i="1"/>
</calcChain>
</file>

<file path=xl/sharedStrings.xml><?xml version="1.0" encoding="utf-8"?>
<sst xmlns="http://schemas.openxmlformats.org/spreadsheetml/2006/main" count="171" uniqueCount="167">
  <si>
    <t>тыс. рублей</t>
  </si>
  <si>
    <t>Налог на доходы физических лиц</t>
  </si>
  <si>
    <t>БЕЗВОЗМЕЗДНЫЕ ПОСТУПЛЕНИЯ</t>
  </si>
  <si>
    <t>Код</t>
  </si>
  <si>
    <t>Наименование</t>
  </si>
  <si>
    <t>отчет</t>
  </si>
  <si>
    <t>проект</t>
  </si>
  <si>
    <t>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</si>
  <si>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</si>
  <si>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</si>
  <si>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</si>
  <si>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</si>
  <si>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</si>
  <si>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</si>
  <si>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</si>
  <si>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</si>
  <si>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</si>
  <si>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</si>
  <si>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</si>
  <si>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</si>
  <si>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Проценты, полученные от предоставления бюджетных кредитов внутри страны за счет средств бюджетов городских округов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</si>
  <si>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</si>
  <si>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</si>
  <si>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</si>
  <si>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</si>
  <si>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</si>
  <si>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(РАБОТ) И КОМПЕНСАЦИИ ЗАТРАТ ГОСУДАРСТВА</t>
  </si>
  <si>
    <t>Доходы от оказания платных услуг (работ)</t>
  </si>
  <si>
    <t>Доходы от компенсации затрат государства</t>
  </si>
  <si>
    <t>ДОХОДЫ ОТ ПРОДАЖИ МАТЕРИАЛЬНЫХ И НЕМАТЕРИАЛЬНЫХ АКТИВОВ</t>
  </si>
  <si>
    <t>Доходы от продажи квартир, находящихся в собственности городских округов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</si>
  <si>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</si>
  <si>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ШТРАФЫ, САНКЦИИ, ВОЗМЕЩЕНИЕ УЩЕРБА</t>
  </si>
  <si>
    <t>ПРОЧИЕ НЕНАЛОГОВЫЕ ДОХОДЫ</t>
  </si>
  <si>
    <t>ВСЕГО ДОХОДОВ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</si>
  <si>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</si>
  <si>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патентной системы налогообложения</t>
  </si>
  <si>
    <t>Невыясненные поступления, зачисляемые в бюджеты городских округов</t>
  </si>
  <si>
    <t>Доходы    от    продажи    земельных    участков, находящихся в государственной и муниципальной собственности</t>
  </si>
  <si>
    <t>РАСХОДЫ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</si>
  <si>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</si>
  <si>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</si>
  <si>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</si>
  <si>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</si>
  <si>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</si>
  <si>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</si>
  <si>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</si>
  <si>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</si>
  <si>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</si>
  <si>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</si>
  <si>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Органы юстиции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</si>
  <si>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</si>
  <si>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</si>
  <si>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</si>
  <si>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Сельское хозяйство и рыболовство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</si>
  <si>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</si>
  <si>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</si>
  <si>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</si>
  <si>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</si>
  <si>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</si>
  <si>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</si>
  <si>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</si>
  <si>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</si>
  <si>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</si>
  <si>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</si>
  <si>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</si>
  <si>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</si>
  <si>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</si>
  <si>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</si>
  <si>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</si>
  <si>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</si>
  <si>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</si>
  <si>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</si>
  <si>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</si>
  <si>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</si>
  <si>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</si>
  <si>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</si>
  <si>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</si>
  <si>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</si>
  <si>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</si>
  <si>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</si>
  <si>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</si>
  <si>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</si>
  <si>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</si>
  <si>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</si>
  <si>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</si>
  <si>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</si>
  <si>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</si>
  <si>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</si>
  <si>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</si>
  <si>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ИСТОЧНИКИ ВНУТРЕННЕГО ФИНАНСИРОВАНИЯ ДЕФИЦИТОВ БЮДЖЕТОВ, ВСЕГО</t>
  </si>
  <si>
    <t>в том числе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</si>
  <si>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</si>
  <si>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</si>
  <si>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</si>
  <si>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Изменение остатков средств на счетах по учету средств бюджета</t>
  </si>
  <si>
    <t>Прочие остатки средств бюджетов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</si>
  <si>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</si>
  <si>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</si>
  <si>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Уменьшение прочих остатков средств бюджетов</t>
  </si>
  <si>
    <t>Увеличение прочих остатков средств бюджетов</t>
  </si>
  <si>
    <t>0100</t>
  </si>
  <si>
    <t>0102</t>
  </si>
  <si>
    <t>0103</t>
  </si>
  <si>
    <t>0104</t>
  </si>
  <si>
    <t>0105</t>
  </si>
  <si>
    <t>0106</t>
  </si>
  <si>
    <t>0107</t>
  </si>
  <si>
    <t>0111</t>
  </si>
  <si>
    <t>0113</t>
  </si>
  <si>
    <t>0300</t>
  </si>
  <si>
    <t>0304</t>
  </si>
  <si>
    <t>0309</t>
  </si>
  <si>
    <t>0314</t>
  </si>
  <si>
    <t>0400</t>
  </si>
  <si>
    <t>0401</t>
  </si>
  <si>
    <t>0405</t>
  </si>
  <si>
    <t>0407</t>
  </si>
  <si>
    <t>0408</t>
  </si>
  <si>
    <t>0409</t>
  </si>
  <si>
    <t>0410</t>
  </si>
  <si>
    <t>0412</t>
  </si>
  <si>
    <t>0500</t>
  </si>
  <si>
    <t>0501</t>
  </si>
  <si>
    <t>0502</t>
  </si>
  <si>
    <t>0503</t>
  </si>
  <si>
    <t>0505</t>
  </si>
  <si>
    <t>0600</t>
  </si>
  <si>
    <t>0605</t>
  </si>
  <si>
    <t>0700</t>
  </si>
  <si>
    <t>0701</t>
  </si>
  <si>
    <t>0702</t>
  </si>
  <si>
    <t>0707</t>
  </si>
  <si>
    <t>0709</t>
  </si>
  <si>
    <t>0800</t>
  </si>
  <si>
    <t>0801</t>
  </si>
  <si>
    <t>0804</t>
  </si>
  <si>
    <t>0900</t>
  </si>
  <si>
    <t>0909</t>
  </si>
  <si>
    <t>Уменьшение прочих остатков средств бюджетов, временно размещенных в ценных бумагах</t>
  </si>
  <si>
    <t>0703</t>
  </si>
  <si>
    <t>Дополнительное образование детей</t>
  </si>
  <si>
    <t>к пояснительной записке</t>
  </si>
  <si>
    <t xml:space="preserve">Приложение 1 </t>
  </si>
  <si>
    <t>НАЛОГИ НА ПРИБЫЛЬ, ДОХОДЫ</t>
  </si>
  <si>
    <t>Транспортный налог</t>
  </si>
  <si>
    <t>ПРЕВЫШЕНИЕ РАСХОДОВ НАД ДОХОДАМИ                                                 (+) профицит,(-) дефицит</t>
  </si>
  <si>
    <t>2025 год</t>
  </si>
  <si>
    <t>2026 год</t>
  </si>
  <si>
    <t>% к 2025 году</t>
  </si>
  <si>
    <t>0200</t>
  </si>
  <si>
    <t>0203</t>
  </si>
  <si>
    <t>Национальная оборона</t>
  </si>
  <si>
    <t>Мобилизационная и вневойсковая подготовка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</si>
  <si>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</si>
  <si>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</si>
  <si>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</si>
  <si>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Спорт высших достижений</t>
  </si>
  <si>
    <t>2027 год</t>
  </si>
  <si>
    <t>% к 2026 году</t>
  </si>
  <si>
    <t>Массовый спорт</t>
  </si>
  <si>
    <t>2028 год</t>
  </si>
  <si>
    <t>% к 2027 году</t>
  </si>
  <si>
    <t>2024год</t>
  </si>
  <si>
    <t>Инициативные платежи</t>
  </si>
  <si>
    <t>утверждено решением  от 09.12.2024 №427</t>
  </si>
  <si>
    <t>Основные параметры бюджета городского округа Мегион Ханты-Мансийского автономного округа-Югры на 2026 год и на плановый период 2027 и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</si>
</sst>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_ ;[Red]\-#,##0\ "/>
    <numFmt numFmtId="166" formatCode="#,##0.0;[Red]\-#,##0.0;0.0"/>
  </numFmts>
  <fonts count="9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0"/>
      <name val="Times New Roman CE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73">
    <xf numFmtId="0" fontId="0" fillId="0" borderId="0" xfId="0"/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0" xfId="0" applyFont="1" applyFill="1"/>
    <xf numFmtId="0" fontId="5" fillId="0" borderId="0" xfId="0" applyFont="1" applyFill="1" applyAlignment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5" fillId="0" borderId="0" xfId="0" applyNumberFormat="1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3" fillId="0" borderId="1" xfId="0" applyFont="1" applyFill="1" applyBorder="1"/>
    <xf numFmtId="0" fontId="6" fillId="0" borderId="1" xfId="0" applyFont="1" applyFill="1" applyBorder="1"/>
    <xf numFmtId="49" fontId="3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center" wrapText="1"/>
    </xf>
    <xf numFmtId="166" fontId="4" fillId="0" borderId="1" xfId="2" applyNumberFormat="1" applyFont="1" applyFill="1" applyBorder="1" applyAlignment="1" applyProtection="1">
      <alignment horizontal="center" vertical="center"/>
      <protection hidden="1"/>
    </xf>
    <xf numFmtId="164" fontId="5" fillId="0" borderId="1" xfId="0" applyNumberFormat="1" applyFont="1" applyFill="1" applyBorder="1" applyAlignment="1" applyProtection="1">
      <alignment horizontal="center" vertical="center"/>
      <protection locked="0"/>
    </xf>
    <xf numFmtId="166" fontId="1" fillId="0" borderId="1" xfId="2" applyNumberFormat="1" applyFont="1" applyFill="1" applyBorder="1" applyAlignment="1" applyProtection="1">
      <alignment horizontal="center" vertical="center"/>
      <protection hidden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66" fontId="4" fillId="0" borderId="5" xfId="0" applyNumberFormat="1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/>
    </xf>
    <xf numFmtId="0" fontId="4" fillId="0" borderId="4" xfId="1" applyNumberFormat="1" applyFont="1" applyFill="1" applyBorder="1" applyAlignment="1">
      <alignment horizontal="lef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5" fontId="1" fillId="0" borderId="1" xfId="1" applyNumberFormat="1" applyFont="1" applyFill="1" applyBorder="1" applyAlignment="1">
      <alignment horizontal="left" wrapText="1"/>
    </xf>
    <xf numFmtId="164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justify" wrapText="1"/>
    </xf>
    <xf numFmtId="0" fontId="1" fillId="0" borderId="1" xfId="0" applyFont="1" applyFill="1" applyBorder="1" applyAlignment="1">
      <alignment horizontal="justify" wrapText="1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center"/>
    </xf>
    <xf numFmtId="164" fontId="1" fillId="0" borderId="3" xfId="0" applyNumberFormat="1" applyFont="1" applyFill="1" applyBorder="1" applyAlignment="1" applyProtection="1">
      <alignment horizontal="left" wrapText="1"/>
    </xf>
    <xf numFmtId="164" fontId="1" fillId="0" borderId="2" xfId="0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164" fontId="1" fillId="2" borderId="2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/>
    </xf>
    <xf numFmtId="164" fontId="4" fillId="0" borderId="5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abSelected="1" topLeftCell="A4" zoomScale="80" zoomScaleNormal="80" workbookViewId="0">
      <pane xSplit="2" ySplit="5" topLeftCell="C43" activePane="bottomRight" state="frozen"/>
      <selection activeCell="A4" sqref="A4"/>
      <selection pane="topRight" activeCell="C4" sqref="C4"/>
      <selection pane="bottomLeft" activeCell="A9" sqref="A9"/>
      <selection pane="bottomRight" activeCell="H61" sqref="H61"/>
    </sheetView>
  </sheetViews>
  <sheetFormatPr defaultRowHeight="15.75" outlineLevelRow="1"/>
  <cols>
    <col min="1" max="1" width="11.140625" style="13" customWidth="1"/>
    <col min="2" max="2" width="73.7109375" style="13" customWidth="1"/>
    <col min="3" max="3" width="19.140625" style="13" customWidth="1"/>
    <col min="4" max="4" width="17.140625" style="13" customWidth="1"/>
    <col min="5" max="5" width="16.28515625" style="13" customWidth="1"/>
    <col min="6" max="6" width="11.5703125" style="13" customWidth="1"/>
    <col min="7" max="7" width="16" style="13" customWidth="1"/>
    <col min="8" max="8" width="12" style="13" customWidth="1"/>
    <col min="9" max="9" width="16" style="13" customWidth="1"/>
    <col min="10" max="10" width="14.42578125" style="13" customWidth="1"/>
    <col min="11" max="11" width="9.140625" style="13"/>
    <col min="12" max="12" width="12.42578125" style="13" bestFit="1" customWidth="1"/>
    <col min="13" max="13" width="14.7109375" style="13" customWidth="1"/>
    <col min="14" max="14" width="12.42578125" style="13" bestFit="1" customWidth="1"/>
    <col min="15" max="260" width="9.140625" style="13"/>
    <col min="261" max="261" width="63.42578125" style="13" customWidth="1"/>
    <col min="262" max="262" width="22.140625" style="13" customWidth="1"/>
    <col min="263" max="263" width="17.140625" style="13" customWidth="1"/>
    <col min="264" max="264" width="16.28515625" style="13" customWidth="1"/>
    <col min="265" max="265" width="16" style="13" customWidth="1"/>
    <col min="266" max="266" width="29.42578125" style="13" customWidth="1"/>
    <col min="267" max="516" width="9.140625" style="13"/>
    <col min="517" max="517" width="63.42578125" style="13" customWidth="1"/>
    <col min="518" max="518" width="22.140625" style="13" customWidth="1"/>
    <col min="519" max="519" width="17.140625" style="13" customWidth="1"/>
    <col min="520" max="520" width="16.28515625" style="13" customWidth="1"/>
    <col min="521" max="521" width="16" style="13" customWidth="1"/>
    <col min="522" max="522" width="29.42578125" style="13" customWidth="1"/>
    <col min="523" max="772" width="9.140625" style="13"/>
    <col min="773" max="773" width="63.42578125" style="13" customWidth="1"/>
    <col min="774" max="774" width="22.140625" style="13" customWidth="1"/>
    <col min="775" max="775" width="17.140625" style="13" customWidth="1"/>
    <col min="776" max="776" width="16.28515625" style="13" customWidth="1"/>
    <col min="777" max="777" width="16" style="13" customWidth="1"/>
    <col min="778" max="778" width="29.42578125" style="13" customWidth="1"/>
    <col min="779" max="1028" width="9.140625" style="13"/>
    <col min="1029" max="1029" width="63.42578125" style="13" customWidth="1"/>
    <col min="1030" max="1030" width="22.140625" style="13" customWidth="1"/>
    <col min="1031" max="1031" width="17.140625" style="13" customWidth="1"/>
    <col min="1032" max="1032" width="16.28515625" style="13" customWidth="1"/>
    <col min="1033" max="1033" width="16" style="13" customWidth="1"/>
    <col min="1034" max="1034" width="29.42578125" style="13" customWidth="1"/>
    <col min="1035" max="1284" width="9.140625" style="13"/>
    <col min="1285" max="1285" width="63.42578125" style="13" customWidth="1"/>
    <col min="1286" max="1286" width="22.140625" style="13" customWidth="1"/>
    <col min="1287" max="1287" width="17.140625" style="13" customWidth="1"/>
    <col min="1288" max="1288" width="16.28515625" style="13" customWidth="1"/>
    <col min="1289" max="1289" width="16" style="13" customWidth="1"/>
    <col min="1290" max="1290" width="29.42578125" style="13" customWidth="1"/>
    <col min="1291" max="1540" width="9.140625" style="13"/>
    <col min="1541" max="1541" width="63.42578125" style="13" customWidth="1"/>
    <col min="1542" max="1542" width="22.140625" style="13" customWidth="1"/>
    <col min="1543" max="1543" width="17.140625" style="13" customWidth="1"/>
    <col min="1544" max="1544" width="16.28515625" style="13" customWidth="1"/>
    <col min="1545" max="1545" width="16" style="13" customWidth="1"/>
    <col min="1546" max="1546" width="29.42578125" style="13" customWidth="1"/>
    <col min="1547" max="1796" width="9.140625" style="13"/>
    <col min="1797" max="1797" width="63.42578125" style="13" customWidth="1"/>
    <col min="1798" max="1798" width="22.140625" style="13" customWidth="1"/>
    <col min="1799" max="1799" width="17.140625" style="13" customWidth="1"/>
    <col min="1800" max="1800" width="16.28515625" style="13" customWidth="1"/>
    <col min="1801" max="1801" width="16" style="13" customWidth="1"/>
    <col min="1802" max="1802" width="29.42578125" style="13" customWidth="1"/>
    <col min="1803" max="2052" width="9.140625" style="13"/>
    <col min="2053" max="2053" width="63.42578125" style="13" customWidth="1"/>
    <col min="2054" max="2054" width="22.140625" style="13" customWidth="1"/>
    <col min="2055" max="2055" width="17.140625" style="13" customWidth="1"/>
    <col min="2056" max="2056" width="16.28515625" style="13" customWidth="1"/>
    <col min="2057" max="2057" width="16" style="13" customWidth="1"/>
    <col min="2058" max="2058" width="29.42578125" style="13" customWidth="1"/>
    <col min="2059" max="2308" width="9.140625" style="13"/>
    <col min="2309" max="2309" width="63.42578125" style="13" customWidth="1"/>
    <col min="2310" max="2310" width="22.140625" style="13" customWidth="1"/>
    <col min="2311" max="2311" width="17.140625" style="13" customWidth="1"/>
    <col min="2312" max="2312" width="16.28515625" style="13" customWidth="1"/>
    <col min="2313" max="2313" width="16" style="13" customWidth="1"/>
    <col min="2314" max="2314" width="29.42578125" style="13" customWidth="1"/>
    <col min="2315" max="2564" width="9.140625" style="13"/>
    <col min="2565" max="2565" width="63.42578125" style="13" customWidth="1"/>
    <col min="2566" max="2566" width="22.140625" style="13" customWidth="1"/>
    <col min="2567" max="2567" width="17.140625" style="13" customWidth="1"/>
    <col min="2568" max="2568" width="16.28515625" style="13" customWidth="1"/>
    <col min="2569" max="2569" width="16" style="13" customWidth="1"/>
    <col min="2570" max="2570" width="29.42578125" style="13" customWidth="1"/>
    <col min="2571" max="2820" width="9.140625" style="13"/>
    <col min="2821" max="2821" width="63.42578125" style="13" customWidth="1"/>
    <col min="2822" max="2822" width="22.140625" style="13" customWidth="1"/>
    <col min="2823" max="2823" width="17.140625" style="13" customWidth="1"/>
    <col min="2824" max="2824" width="16.28515625" style="13" customWidth="1"/>
    <col min="2825" max="2825" width="16" style="13" customWidth="1"/>
    <col min="2826" max="2826" width="29.42578125" style="13" customWidth="1"/>
    <col min="2827" max="3076" width="9.140625" style="13"/>
    <col min="3077" max="3077" width="63.42578125" style="13" customWidth="1"/>
    <col min="3078" max="3078" width="22.140625" style="13" customWidth="1"/>
    <col min="3079" max="3079" width="17.140625" style="13" customWidth="1"/>
    <col min="3080" max="3080" width="16.28515625" style="13" customWidth="1"/>
    <col min="3081" max="3081" width="16" style="13" customWidth="1"/>
    <col min="3082" max="3082" width="29.42578125" style="13" customWidth="1"/>
    <col min="3083" max="3332" width="9.140625" style="13"/>
    <col min="3333" max="3333" width="63.42578125" style="13" customWidth="1"/>
    <col min="3334" max="3334" width="22.140625" style="13" customWidth="1"/>
    <col min="3335" max="3335" width="17.140625" style="13" customWidth="1"/>
    <col min="3336" max="3336" width="16.28515625" style="13" customWidth="1"/>
    <col min="3337" max="3337" width="16" style="13" customWidth="1"/>
    <col min="3338" max="3338" width="29.42578125" style="13" customWidth="1"/>
    <col min="3339" max="3588" width="9.140625" style="13"/>
    <col min="3589" max="3589" width="63.42578125" style="13" customWidth="1"/>
    <col min="3590" max="3590" width="22.140625" style="13" customWidth="1"/>
    <col min="3591" max="3591" width="17.140625" style="13" customWidth="1"/>
    <col min="3592" max="3592" width="16.28515625" style="13" customWidth="1"/>
    <col min="3593" max="3593" width="16" style="13" customWidth="1"/>
    <col min="3594" max="3594" width="29.42578125" style="13" customWidth="1"/>
    <col min="3595" max="3844" width="9.140625" style="13"/>
    <col min="3845" max="3845" width="63.42578125" style="13" customWidth="1"/>
    <col min="3846" max="3846" width="22.140625" style="13" customWidth="1"/>
    <col min="3847" max="3847" width="17.140625" style="13" customWidth="1"/>
    <col min="3848" max="3848" width="16.28515625" style="13" customWidth="1"/>
    <col min="3849" max="3849" width="16" style="13" customWidth="1"/>
    <col min="3850" max="3850" width="29.42578125" style="13" customWidth="1"/>
    <col min="3851" max="4100" width="9.140625" style="13"/>
    <col min="4101" max="4101" width="63.42578125" style="13" customWidth="1"/>
    <col min="4102" max="4102" width="22.140625" style="13" customWidth="1"/>
    <col min="4103" max="4103" width="17.140625" style="13" customWidth="1"/>
    <col min="4104" max="4104" width="16.28515625" style="13" customWidth="1"/>
    <col min="4105" max="4105" width="16" style="13" customWidth="1"/>
    <col min="4106" max="4106" width="29.42578125" style="13" customWidth="1"/>
    <col min="4107" max="4356" width="9.140625" style="13"/>
    <col min="4357" max="4357" width="63.42578125" style="13" customWidth="1"/>
    <col min="4358" max="4358" width="22.140625" style="13" customWidth="1"/>
    <col min="4359" max="4359" width="17.140625" style="13" customWidth="1"/>
    <col min="4360" max="4360" width="16.28515625" style="13" customWidth="1"/>
    <col min="4361" max="4361" width="16" style="13" customWidth="1"/>
    <col min="4362" max="4362" width="29.42578125" style="13" customWidth="1"/>
    <col min="4363" max="4612" width="9.140625" style="13"/>
    <col min="4613" max="4613" width="63.42578125" style="13" customWidth="1"/>
    <col min="4614" max="4614" width="22.140625" style="13" customWidth="1"/>
    <col min="4615" max="4615" width="17.140625" style="13" customWidth="1"/>
    <col min="4616" max="4616" width="16.28515625" style="13" customWidth="1"/>
    <col min="4617" max="4617" width="16" style="13" customWidth="1"/>
    <col min="4618" max="4618" width="29.42578125" style="13" customWidth="1"/>
    <col min="4619" max="4868" width="9.140625" style="13"/>
    <col min="4869" max="4869" width="63.42578125" style="13" customWidth="1"/>
    <col min="4870" max="4870" width="22.140625" style="13" customWidth="1"/>
    <col min="4871" max="4871" width="17.140625" style="13" customWidth="1"/>
    <col min="4872" max="4872" width="16.28515625" style="13" customWidth="1"/>
    <col min="4873" max="4873" width="16" style="13" customWidth="1"/>
    <col min="4874" max="4874" width="29.42578125" style="13" customWidth="1"/>
    <col min="4875" max="5124" width="9.140625" style="13"/>
    <col min="5125" max="5125" width="63.42578125" style="13" customWidth="1"/>
    <col min="5126" max="5126" width="22.140625" style="13" customWidth="1"/>
    <col min="5127" max="5127" width="17.140625" style="13" customWidth="1"/>
    <col min="5128" max="5128" width="16.28515625" style="13" customWidth="1"/>
    <col min="5129" max="5129" width="16" style="13" customWidth="1"/>
    <col min="5130" max="5130" width="29.42578125" style="13" customWidth="1"/>
    <col min="5131" max="5380" width="9.140625" style="13"/>
    <col min="5381" max="5381" width="63.42578125" style="13" customWidth="1"/>
    <col min="5382" max="5382" width="22.140625" style="13" customWidth="1"/>
    <col min="5383" max="5383" width="17.140625" style="13" customWidth="1"/>
    <col min="5384" max="5384" width="16.28515625" style="13" customWidth="1"/>
    <col min="5385" max="5385" width="16" style="13" customWidth="1"/>
    <col min="5386" max="5386" width="29.42578125" style="13" customWidth="1"/>
    <col min="5387" max="5636" width="9.140625" style="13"/>
    <col min="5637" max="5637" width="63.42578125" style="13" customWidth="1"/>
    <col min="5638" max="5638" width="22.140625" style="13" customWidth="1"/>
    <col min="5639" max="5639" width="17.140625" style="13" customWidth="1"/>
    <col min="5640" max="5640" width="16.28515625" style="13" customWidth="1"/>
    <col min="5641" max="5641" width="16" style="13" customWidth="1"/>
    <col min="5642" max="5642" width="29.42578125" style="13" customWidth="1"/>
    <col min="5643" max="5892" width="9.140625" style="13"/>
    <col min="5893" max="5893" width="63.42578125" style="13" customWidth="1"/>
    <col min="5894" max="5894" width="22.140625" style="13" customWidth="1"/>
    <col min="5895" max="5895" width="17.140625" style="13" customWidth="1"/>
    <col min="5896" max="5896" width="16.28515625" style="13" customWidth="1"/>
    <col min="5897" max="5897" width="16" style="13" customWidth="1"/>
    <col min="5898" max="5898" width="29.42578125" style="13" customWidth="1"/>
    <col min="5899" max="6148" width="9.140625" style="13"/>
    <col min="6149" max="6149" width="63.42578125" style="13" customWidth="1"/>
    <col min="6150" max="6150" width="22.140625" style="13" customWidth="1"/>
    <col min="6151" max="6151" width="17.140625" style="13" customWidth="1"/>
    <col min="6152" max="6152" width="16.28515625" style="13" customWidth="1"/>
    <col min="6153" max="6153" width="16" style="13" customWidth="1"/>
    <col min="6154" max="6154" width="29.42578125" style="13" customWidth="1"/>
    <col min="6155" max="6404" width="9.140625" style="13"/>
    <col min="6405" max="6405" width="63.42578125" style="13" customWidth="1"/>
    <col min="6406" max="6406" width="22.140625" style="13" customWidth="1"/>
    <col min="6407" max="6407" width="17.140625" style="13" customWidth="1"/>
    <col min="6408" max="6408" width="16.28515625" style="13" customWidth="1"/>
    <col min="6409" max="6409" width="16" style="13" customWidth="1"/>
    <col min="6410" max="6410" width="29.42578125" style="13" customWidth="1"/>
    <col min="6411" max="6660" width="9.140625" style="13"/>
    <col min="6661" max="6661" width="63.42578125" style="13" customWidth="1"/>
    <col min="6662" max="6662" width="22.140625" style="13" customWidth="1"/>
    <col min="6663" max="6663" width="17.140625" style="13" customWidth="1"/>
    <col min="6664" max="6664" width="16.28515625" style="13" customWidth="1"/>
    <col min="6665" max="6665" width="16" style="13" customWidth="1"/>
    <col min="6666" max="6666" width="29.42578125" style="13" customWidth="1"/>
    <col min="6667" max="6916" width="9.140625" style="13"/>
    <col min="6917" max="6917" width="63.42578125" style="13" customWidth="1"/>
    <col min="6918" max="6918" width="22.140625" style="13" customWidth="1"/>
    <col min="6919" max="6919" width="17.140625" style="13" customWidth="1"/>
    <col min="6920" max="6920" width="16.28515625" style="13" customWidth="1"/>
    <col min="6921" max="6921" width="16" style="13" customWidth="1"/>
    <col min="6922" max="6922" width="29.42578125" style="13" customWidth="1"/>
    <col min="6923" max="7172" width="9.140625" style="13"/>
    <col min="7173" max="7173" width="63.42578125" style="13" customWidth="1"/>
    <col min="7174" max="7174" width="22.140625" style="13" customWidth="1"/>
    <col min="7175" max="7175" width="17.140625" style="13" customWidth="1"/>
    <col min="7176" max="7176" width="16.28515625" style="13" customWidth="1"/>
    <col min="7177" max="7177" width="16" style="13" customWidth="1"/>
    <col min="7178" max="7178" width="29.42578125" style="13" customWidth="1"/>
    <col min="7179" max="7428" width="9.140625" style="13"/>
    <col min="7429" max="7429" width="63.42578125" style="13" customWidth="1"/>
    <col min="7430" max="7430" width="22.140625" style="13" customWidth="1"/>
    <col min="7431" max="7431" width="17.140625" style="13" customWidth="1"/>
    <col min="7432" max="7432" width="16.28515625" style="13" customWidth="1"/>
    <col min="7433" max="7433" width="16" style="13" customWidth="1"/>
    <col min="7434" max="7434" width="29.42578125" style="13" customWidth="1"/>
    <col min="7435" max="7684" width="9.140625" style="13"/>
    <col min="7685" max="7685" width="63.42578125" style="13" customWidth="1"/>
    <col min="7686" max="7686" width="22.140625" style="13" customWidth="1"/>
    <col min="7687" max="7687" width="17.140625" style="13" customWidth="1"/>
    <col min="7688" max="7688" width="16.28515625" style="13" customWidth="1"/>
    <col min="7689" max="7689" width="16" style="13" customWidth="1"/>
    <col min="7690" max="7690" width="29.42578125" style="13" customWidth="1"/>
    <col min="7691" max="7940" width="9.140625" style="13"/>
    <col min="7941" max="7941" width="63.42578125" style="13" customWidth="1"/>
    <col min="7942" max="7942" width="22.140625" style="13" customWidth="1"/>
    <col min="7943" max="7943" width="17.140625" style="13" customWidth="1"/>
    <col min="7944" max="7944" width="16.28515625" style="13" customWidth="1"/>
    <col min="7945" max="7945" width="16" style="13" customWidth="1"/>
    <col min="7946" max="7946" width="29.42578125" style="13" customWidth="1"/>
    <col min="7947" max="8196" width="9.140625" style="13"/>
    <col min="8197" max="8197" width="63.42578125" style="13" customWidth="1"/>
    <col min="8198" max="8198" width="22.140625" style="13" customWidth="1"/>
    <col min="8199" max="8199" width="17.140625" style="13" customWidth="1"/>
    <col min="8200" max="8200" width="16.28515625" style="13" customWidth="1"/>
    <col min="8201" max="8201" width="16" style="13" customWidth="1"/>
    <col min="8202" max="8202" width="29.42578125" style="13" customWidth="1"/>
    <col min="8203" max="8452" width="9.140625" style="13"/>
    <col min="8453" max="8453" width="63.42578125" style="13" customWidth="1"/>
    <col min="8454" max="8454" width="22.140625" style="13" customWidth="1"/>
    <col min="8455" max="8455" width="17.140625" style="13" customWidth="1"/>
    <col min="8456" max="8456" width="16.28515625" style="13" customWidth="1"/>
    <col min="8457" max="8457" width="16" style="13" customWidth="1"/>
    <col min="8458" max="8458" width="29.42578125" style="13" customWidth="1"/>
    <col min="8459" max="8708" width="9.140625" style="13"/>
    <col min="8709" max="8709" width="63.42578125" style="13" customWidth="1"/>
    <col min="8710" max="8710" width="22.140625" style="13" customWidth="1"/>
    <col min="8711" max="8711" width="17.140625" style="13" customWidth="1"/>
    <col min="8712" max="8712" width="16.28515625" style="13" customWidth="1"/>
    <col min="8713" max="8713" width="16" style="13" customWidth="1"/>
    <col min="8714" max="8714" width="29.42578125" style="13" customWidth="1"/>
    <col min="8715" max="8964" width="9.140625" style="13"/>
    <col min="8965" max="8965" width="63.42578125" style="13" customWidth="1"/>
    <col min="8966" max="8966" width="22.140625" style="13" customWidth="1"/>
    <col min="8967" max="8967" width="17.140625" style="13" customWidth="1"/>
    <col min="8968" max="8968" width="16.28515625" style="13" customWidth="1"/>
    <col min="8969" max="8969" width="16" style="13" customWidth="1"/>
    <col min="8970" max="8970" width="29.42578125" style="13" customWidth="1"/>
    <col min="8971" max="9220" width="9.140625" style="13"/>
    <col min="9221" max="9221" width="63.42578125" style="13" customWidth="1"/>
    <col min="9222" max="9222" width="22.140625" style="13" customWidth="1"/>
    <col min="9223" max="9223" width="17.140625" style="13" customWidth="1"/>
    <col min="9224" max="9224" width="16.28515625" style="13" customWidth="1"/>
    <col min="9225" max="9225" width="16" style="13" customWidth="1"/>
    <col min="9226" max="9226" width="29.42578125" style="13" customWidth="1"/>
    <col min="9227" max="9476" width="9.140625" style="13"/>
    <col min="9477" max="9477" width="63.42578125" style="13" customWidth="1"/>
    <col min="9478" max="9478" width="22.140625" style="13" customWidth="1"/>
    <col min="9479" max="9479" width="17.140625" style="13" customWidth="1"/>
    <col min="9480" max="9480" width="16.28515625" style="13" customWidth="1"/>
    <col min="9481" max="9481" width="16" style="13" customWidth="1"/>
    <col min="9482" max="9482" width="29.42578125" style="13" customWidth="1"/>
    <col min="9483" max="9732" width="9.140625" style="13"/>
    <col min="9733" max="9733" width="63.42578125" style="13" customWidth="1"/>
    <col min="9734" max="9734" width="22.140625" style="13" customWidth="1"/>
    <col min="9735" max="9735" width="17.140625" style="13" customWidth="1"/>
    <col min="9736" max="9736" width="16.28515625" style="13" customWidth="1"/>
    <col min="9737" max="9737" width="16" style="13" customWidth="1"/>
    <col min="9738" max="9738" width="29.42578125" style="13" customWidth="1"/>
    <col min="9739" max="9988" width="9.140625" style="13"/>
    <col min="9989" max="9989" width="63.42578125" style="13" customWidth="1"/>
    <col min="9990" max="9990" width="22.140625" style="13" customWidth="1"/>
    <col min="9991" max="9991" width="17.140625" style="13" customWidth="1"/>
    <col min="9992" max="9992" width="16.28515625" style="13" customWidth="1"/>
    <col min="9993" max="9993" width="16" style="13" customWidth="1"/>
    <col min="9994" max="9994" width="29.42578125" style="13" customWidth="1"/>
    <col min="9995" max="10244" width="9.140625" style="13"/>
    <col min="10245" max="10245" width="63.42578125" style="13" customWidth="1"/>
    <col min="10246" max="10246" width="22.140625" style="13" customWidth="1"/>
    <col min="10247" max="10247" width="17.140625" style="13" customWidth="1"/>
    <col min="10248" max="10248" width="16.28515625" style="13" customWidth="1"/>
    <col min="10249" max="10249" width="16" style="13" customWidth="1"/>
    <col min="10250" max="10250" width="29.42578125" style="13" customWidth="1"/>
    <col min="10251" max="10500" width="9.140625" style="13"/>
    <col min="10501" max="10501" width="63.42578125" style="13" customWidth="1"/>
    <col min="10502" max="10502" width="22.140625" style="13" customWidth="1"/>
    <col min="10503" max="10503" width="17.140625" style="13" customWidth="1"/>
    <col min="10504" max="10504" width="16.28515625" style="13" customWidth="1"/>
    <col min="10505" max="10505" width="16" style="13" customWidth="1"/>
    <col min="10506" max="10506" width="29.42578125" style="13" customWidth="1"/>
    <col min="10507" max="10756" width="9.140625" style="13"/>
    <col min="10757" max="10757" width="63.42578125" style="13" customWidth="1"/>
    <col min="10758" max="10758" width="22.140625" style="13" customWidth="1"/>
    <col min="10759" max="10759" width="17.140625" style="13" customWidth="1"/>
    <col min="10760" max="10760" width="16.28515625" style="13" customWidth="1"/>
    <col min="10761" max="10761" width="16" style="13" customWidth="1"/>
    <col min="10762" max="10762" width="29.42578125" style="13" customWidth="1"/>
    <col min="10763" max="11012" width="9.140625" style="13"/>
    <col min="11013" max="11013" width="63.42578125" style="13" customWidth="1"/>
    <col min="11014" max="11014" width="22.140625" style="13" customWidth="1"/>
    <col min="11015" max="11015" width="17.140625" style="13" customWidth="1"/>
    <col min="11016" max="11016" width="16.28515625" style="13" customWidth="1"/>
    <col min="11017" max="11017" width="16" style="13" customWidth="1"/>
    <col min="11018" max="11018" width="29.42578125" style="13" customWidth="1"/>
    <col min="11019" max="11268" width="9.140625" style="13"/>
    <col min="11269" max="11269" width="63.42578125" style="13" customWidth="1"/>
    <col min="11270" max="11270" width="22.140625" style="13" customWidth="1"/>
    <col min="11271" max="11271" width="17.140625" style="13" customWidth="1"/>
    <col min="11272" max="11272" width="16.28515625" style="13" customWidth="1"/>
    <col min="11273" max="11273" width="16" style="13" customWidth="1"/>
    <col min="11274" max="11274" width="29.42578125" style="13" customWidth="1"/>
    <col min="11275" max="11524" width="9.140625" style="13"/>
    <col min="11525" max="11525" width="63.42578125" style="13" customWidth="1"/>
    <col min="11526" max="11526" width="22.140625" style="13" customWidth="1"/>
    <col min="11527" max="11527" width="17.140625" style="13" customWidth="1"/>
    <col min="11528" max="11528" width="16.28515625" style="13" customWidth="1"/>
    <col min="11529" max="11529" width="16" style="13" customWidth="1"/>
    <col min="11530" max="11530" width="29.42578125" style="13" customWidth="1"/>
    <col min="11531" max="11780" width="9.140625" style="13"/>
    <col min="11781" max="11781" width="63.42578125" style="13" customWidth="1"/>
    <col min="11782" max="11782" width="22.140625" style="13" customWidth="1"/>
    <col min="11783" max="11783" width="17.140625" style="13" customWidth="1"/>
    <col min="11784" max="11784" width="16.28515625" style="13" customWidth="1"/>
    <col min="11785" max="11785" width="16" style="13" customWidth="1"/>
    <col min="11786" max="11786" width="29.42578125" style="13" customWidth="1"/>
    <col min="11787" max="12036" width="9.140625" style="13"/>
    <col min="12037" max="12037" width="63.42578125" style="13" customWidth="1"/>
    <col min="12038" max="12038" width="22.140625" style="13" customWidth="1"/>
    <col min="12039" max="12039" width="17.140625" style="13" customWidth="1"/>
    <col min="12040" max="12040" width="16.28515625" style="13" customWidth="1"/>
    <col min="12041" max="12041" width="16" style="13" customWidth="1"/>
    <col min="12042" max="12042" width="29.42578125" style="13" customWidth="1"/>
    <col min="12043" max="12292" width="9.140625" style="13"/>
    <col min="12293" max="12293" width="63.42578125" style="13" customWidth="1"/>
    <col min="12294" max="12294" width="22.140625" style="13" customWidth="1"/>
    <col min="12295" max="12295" width="17.140625" style="13" customWidth="1"/>
    <col min="12296" max="12296" width="16.28515625" style="13" customWidth="1"/>
    <col min="12297" max="12297" width="16" style="13" customWidth="1"/>
    <col min="12298" max="12298" width="29.42578125" style="13" customWidth="1"/>
    <col min="12299" max="12548" width="9.140625" style="13"/>
    <col min="12549" max="12549" width="63.42578125" style="13" customWidth="1"/>
    <col min="12550" max="12550" width="22.140625" style="13" customWidth="1"/>
    <col min="12551" max="12551" width="17.140625" style="13" customWidth="1"/>
    <col min="12552" max="12552" width="16.28515625" style="13" customWidth="1"/>
    <col min="12553" max="12553" width="16" style="13" customWidth="1"/>
    <col min="12554" max="12554" width="29.42578125" style="13" customWidth="1"/>
    <col min="12555" max="12804" width="9.140625" style="13"/>
    <col min="12805" max="12805" width="63.42578125" style="13" customWidth="1"/>
    <col min="12806" max="12806" width="22.140625" style="13" customWidth="1"/>
    <col min="12807" max="12807" width="17.140625" style="13" customWidth="1"/>
    <col min="12808" max="12808" width="16.28515625" style="13" customWidth="1"/>
    <col min="12809" max="12809" width="16" style="13" customWidth="1"/>
    <col min="12810" max="12810" width="29.42578125" style="13" customWidth="1"/>
    <col min="12811" max="13060" width="9.140625" style="13"/>
    <col min="13061" max="13061" width="63.42578125" style="13" customWidth="1"/>
    <col min="13062" max="13062" width="22.140625" style="13" customWidth="1"/>
    <col min="13063" max="13063" width="17.140625" style="13" customWidth="1"/>
    <col min="13064" max="13064" width="16.28515625" style="13" customWidth="1"/>
    <col min="13065" max="13065" width="16" style="13" customWidth="1"/>
    <col min="13066" max="13066" width="29.42578125" style="13" customWidth="1"/>
    <col min="13067" max="13316" width="9.140625" style="13"/>
    <col min="13317" max="13317" width="63.42578125" style="13" customWidth="1"/>
    <col min="13318" max="13318" width="22.140625" style="13" customWidth="1"/>
    <col min="13319" max="13319" width="17.140625" style="13" customWidth="1"/>
    <col min="13320" max="13320" width="16.28515625" style="13" customWidth="1"/>
    <col min="13321" max="13321" width="16" style="13" customWidth="1"/>
    <col min="13322" max="13322" width="29.42578125" style="13" customWidth="1"/>
    <col min="13323" max="13572" width="9.140625" style="13"/>
    <col min="13573" max="13573" width="63.42578125" style="13" customWidth="1"/>
    <col min="13574" max="13574" width="22.140625" style="13" customWidth="1"/>
    <col min="13575" max="13575" width="17.140625" style="13" customWidth="1"/>
    <col min="13576" max="13576" width="16.28515625" style="13" customWidth="1"/>
    <col min="13577" max="13577" width="16" style="13" customWidth="1"/>
    <col min="13578" max="13578" width="29.42578125" style="13" customWidth="1"/>
    <col min="13579" max="13828" width="9.140625" style="13"/>
    <col min="13829" max="13829" width="63.42578125" style="13" customWidth="1"/>
    <col min="13830" max="13830" width="22.140625" style="13" customWidth="1"/>
    <col min="13831" max="13831" width="17.140625" style="13" customWidth="1"/>
    <col min="13832" max="13832" width="16.28515625" style="13" customWidth="1"/>
    <col min="13833" max="13833" width="16" style="13" customWidth="1"/>
    <col min="13834" max="13834" width="29.42578125" style="13" customWidth="1"/>
    <col min="13835" max="14084" width="9.140625" style="13"/>
    <col min="14085" max="14085" width="63.42578125" style="13" customWidth="1"/>
    <col min="14086" max="14086" width="22.140625" style="13" customWidth="1"/>
    <col min="14087" max="14087" width="17.140625" style="13" customWidth="1"/>
    <col min="14088" max="14088" width="16.28515625" style="13" customWidth="1"/>
    <col min="14089" max="14089" width="16" style="13" customWidth="1"/>
    <col min="14090" max="14090" width="29.42578125" style="13" customWidth="1"/>
    <col min="14091" max="14340" width="9.140625" style="13"/>
    <col min="14341" max="14341" width="63.42578125" style="13" customWidth="1"/>
    <col min="14342" max="14342" width="22.140625" style="13" customWidth="1"/>
    <col min="14343" max="14343" width="17.140625" style="13" customWidth="1"/>
    <col min="14344" max="14344" width="16.28515625" style="13" customWidth="1"/>
    <col min="14345" max="14345" width="16" style="13" customWidth="1"/>
    <col min="14346" max="14346" width="29.42578125" style="13" customWidth="1"/>
    <col min="14347" max="14596" width="9.140625" style="13"/>
    <col min="14597" max="14597" width="63.42578125" style="13" customWidth="1"/>
    <col min="14598" max="14598" width="22.140625" style="13" customWidth="1"/>
    <col min="14599" max="14599" width="17.140625" style="13" customWidth="1"/>
    <col min="14600" max="14600" width="16.28515625" style="13" customWidth="1"/>
    <col min="14601" max="14601" width="16" style="13" customWidth="1"/>
    <col min="14602" max="14602" width="29.42578125" style="13" customWidth="1"/>
    <col min="14603" max="14852" width="9.140625" style="13"/>
    <col min="14853" max="14853" width="63.42578125" style="13" customWidth="1"/>
    <col min="14854" max="14854" width="22.140625" style="13" customWidth="1"/>
    <col min="14855" max="14855" width="17.140625" style="13" customWidth="1"/>
    <col min="14856" max="14856" width="16.28515625" style="13" customWidth="1"/>
    <col min="14857" max="14857" width="16" style="13" customWidth="1"/>
    <col min="14858" max="14858" width="29.42578125" style="13" customWidth="1"/>
    <col min="14859" max="15108" width="9.140625" style="13"/>
    <col min="15109" max="15109" width="63.42578125" style="13" customWidth="1"/>
    <col min="15110" max="15110" width="22.140625" style="13" customWidth="1"/>
    <col min="15111" max="15111" width="17.140625" style="13" customWidth="1"/>
    <col min="15112" max="15112" width="16.28515625" style="13" customWidth="1"/>
    <col min="15113" max="15113" width="16" style="13" customWidth="1"/>
    <col min="15114" max="15114" width="29.42578125" style="13" customWidth="1"/>
    <col min="15115" max="15364" width="9.140625" style="13"/>
    <col min="15365" max="15365" width="63.42578125" style="13" customWidth="1"/>
    <col min="15366" max="15366" width="22.140625" style="13" customWidth="1"/>
    <col min="15367" max="15367" width="17.140625" style="13" customWidth="1"/>
    <col min="15368" max="15368" width="16.28515625" style="13" customWidth="1"/>
    <col min="15369" max="15369" width="16" style="13" customWidth="1"/>
    <col min="15370" max="15370" width="29.42578125" style="13" customWidth="1"/>
    <col min="15371" max="15620" width="9.140625" style="13"/>
    <col min="15621" max="15621" width="63.42578125" style="13" customWidth="1"/>
    <col min="15622" max="15622" width="22.140625" style="13" customWidth="1"/>
    <col min="15623" max="15623" width="17.140625" style="13" customWidth="1"/>
    <col min="15624" max="15624" width="16.28515625" style="13" customWidth="1"/>
    <col min="15625" max="15625" width="16" style="13" customWidth="1"/>
    <col min="15626" max="15626" width="29.42578125" style="13" customWidth="1"/>
    <col min="15627" max="15876" width="9.140625" style="13"/>
    <col min="15877" max="15877" width="63.42578125" style="13" customWidth="1"/>
    <col min="15878" max="15878" width="22.140625" style="13" customWidth="1"/>
    <col min="15879" max="15879" width="17.140625" style="13" customWidth="1"/>
    <col min="15880" max="15880" width="16.28515625" style="13" customWidth="1"/>
    <col min="15881" max="15881" width="16" style="13" customWidth="1"/>
    <col min="15882" max="15882" width="29.42578125" style="13" customWidth="1"/>
    <col min="15883" max="16132" width="9.140625" style="13"/>
    <col min="16133" max="16133" width="63.42578125" style="13" customWidth="1"/>
    <col min="16134" max="16134" width="22.140625" style="13" customWidth="1"/>
    <col min="16135" max="16135" width="17.140625" style="13" customWidth="1"/>
    <col min="16136" max="16136" width="16.28515625" style="13" customWidth="1"/>
    <col min="16137" max="16137" width="16" style="13" customWidth="1"/>
    <col min="16138" max="16138" width="29.42578125" style="13" customWidth="1"/>
    <col min="16139" max="16384" width="9.140625" style="13"/>
  </cols>
  <sheetData>
    <row r="1" spans="1:12" ht="3" customHeight="1"/>
    <row r="2" spans="1:12">
      <c r="H2" s="14"/>
      <c r="I2" s="14" t="s">
        <v>143</v>
      </c>
      <c r="J2" s="14"/>
      <c r="K2" s="14"/>
      <c r="L2" s="14"/>
    </row>
    <row r="3" spans="1:12" ht="13.5" customHeight="1">
      <c r="I3" s="13" t="s">
        <v>142</v>
      </c>
    </row>
    <row r="4" spans="1:12" ht="40.5" customHeight="1">
      <c r="B4" s="69" t="s">
        <v>166</v>
      </c>
      <c r="C4" s="69"/>
      <c r="D4" s="69"/>
      <c r="E4" s="69"/>
      <c r="F4" s="69"/>
      <c r="G4" s="69"/>
      <c r="H4" s="69"/>
      <c r="I4" s="69"/>
      <c r="J4" s="69"/>
    </row>
    <row r="5" spans="1:12">
      <c r="B5" s="15"/>
      <c r="F5" s="16"/>
      <c r="G5" s="16"/>
      <c r="H5" s="16"/>
      <c r="I5" s="16"/>
      <c r="J5" s="16" t="s">
        <v>0</v>
      </c>
    </row>
    <row r="6" spans="1:12">
      <c r="A6" s="70" t="s">
        <v>3</v>
      </c>
      <c r="B6" s="71" t="s">
        <v>4</v>
      </c>
      <c r="C6" s="17" t="s">
        <v>163</v>
      </c>
      <c r="D6" s="17" t="s">
        <v>147</v>
      </c>
      <c r="E6" s="70" t="s">
        <v>148</v>
      </c>
      <c r="F6" s="70"/>
      <c r="G6" s="72" t="s">
        <v>158</v>
      </c>
      <c r="H6" s="72"/>
      <c r="I6" s="72" t="s">
        <v>161</v>
      </c>
      <c r="J6" s="72"/>
    </row>
    <row r="7" spans="1:12" s="15" customFormat="1" ht="60.75" customHeight="1">
      <c r="A7" s="70"/>
      <c r="B7" s="71"/>
      <c r="C7" s="7" t="s">
        <v>5</v>
      </c>
      <c r="D7" s="1" t="s">
        <v>165</v>
      </c>
      <c r="E7" s="1" t="s">
        <v>6</v>
      </c>
      <c r="F7" s="1" t="s">
        <v>149</v>
      </c>
      <c r="G7" s="1" t="s">
        <v>6</v>
      </c>
      <c r="H7" s="1" t="s">
        <v>159</v>
      </c>
      <c r="I7" s="1" t="s">
        <v>6</v>
      </c>
      <c r="J7" s="1" t="s">
        <v>162</v>
      </c>
    </row>
    <row r="8" spans="1:12" s="15" customFormat="1" ht="15" customHeight="1">
      <c r="A8" s="11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3">
        <v>10</v>
      </c>
    </row>
    <row r="9" spans="1:12" s="15" customFormat="1" ht="17.25" customHeight="1" outlineLevel="1">
      <c r="A9" s="50">
        <v>10000</v>
      </c>
      <c r="B9" s="51" t="s">
        <v>7</v>
      </c>
      <c r="C9" s="4">
        <f>SUM(C10+C12+C14+C19+C23+C24+C25+C31+C33+C36+C40+C41)</f>
        <v>2327858.9999999995</v>
      </c>
      <c r="D9" s="4">
        <f>SUM(D10+D12+D14+D19+D23+D24+D25+D31+D33+D36+D40+D41)</f>
        <v>2079677.7000000002</v>
      </c>
      <c r="E9" s="56">
        <f>SUM(E10+E12+E14+E19+E23+E24+E25+E31+E33+E36+E40+E41)</f>
        <v>2840630.6</v>
      </c>
      <c r="F9" s="4">
        <f>SUM(E9/D9*100)</f>
        <v>136.5899437206063</v>
      </c>
      <c r="G9" s="56">
        <f>SUM(G10+G12+G14+G19+G23+G24+G25+G31+G33+G36+G40+G41)</f>
        <v>2963731.6000000006</v>
      </c>
      <c r="H9" s="56">
        <f>SUM(G9/E9)*100</f>
        <v>104.33358001564865</v>
      </c>
      <c r="I9" s="56">
        <f>SUM(I10+I12+I14+I19+I23+I24+I25+I31+I33+I36+I40+I41)</f>
        <v>3147997.6999999993</v>
      </c>
      <c r="J9" s="57">
        <f>SUM(I9/G9*100)</f>
        <v>106.21736799648114</v>
      </c>
    </row>
    <row r="10" spans="1:12" s="15" customFormat="1" ht="17.25" customHeight="1" outlineLevel="1">
      <c r="A10" s="18">
        <v>10100</v>
      </c>
      <c r="B10" s="19" t="s">
        <v>144</v>
      </c>
      <c r="C10" s="52">
        <f>SUM(C11)</f>
        <v>1550381.4</v>
      </c>
      <c r="D10" s="52">
        <f t="shared" ref="D10:J10" si="0">SUM(D11)</f>
        <v>1455079.6</v>
      </c>
      <c r="E10" s="66">
        <f t="shared" si="0"/>
        <v>2102329.9</v>
      </c>
      <c r="F10" s="52">
        <f t="shared" si="0"/>
        <v>144.4821231773162</v>
      </c>
      <c r="G10" s="66">
        <f t="shared" si="0"/>
        <v>2207372.2000000002</v>
      </c>
      <c r="H10" s="66">
        <f t="shared" si="0"/>
        <v>104.99647082030276</v>
      </c>
      <c r="I10" s="66">
        <f t="shared" si="0"/>
        <v>2385324.4</v>
      </c>
      <c r="J10" s="66">
        <f t="shared" si="0"/>
        <v>108.06172153477331</v>
      </c>
    </row>
    <row r="11" spans="1:12" s="20" customFormat="1" ht="17.25" customHeight="1" outlineLevel="1">
      <c r="A11" s="36">
        <v>10102</v>
      </c>
      <c r="B11" s="37" t="s">
        <v>1</v>
      </c>
      <c r="C11" s="38">
        <v>1550381.4</v>
      </c>
      <c r="D11" s="38">
        <v>1455079.6</v>
      </c>
      <c r="E11" s="38">
        <v>2102329.9</v>
      </c>
      <c r="F11" s="38">
        <f t="shared" ref="F11:F23" si="1">SUM(E11/D11*100)</f>
        <v>144.4821231773162</v>
      </c>
      <c r="G11" s="38">
        <v>2207372.2000000002</v>
      </c>
      <c r="H11" s="38">
        <f>SUM(G11/E11)*100</f>
        <v>104.99647082030276</v>
      </c>
      <c r="I11" s="38">
        <v>2385324.4</v>
      </c>
      <c r="J11" s="53">
        <f t="shared" ref="J11:J45" si="2">SUM(I11/G11*100)</f>
        <v>108.06172153477331</v>
      </c>
    </row>
    <row r="12" spans="1:12" ht="34.5" customHeight="1" outlineLevel="1">
      <c r="A12" s="17">
        <v>10300</v>
      </c>
      <c r="B12" s="39" t="s">
        <v>8</v>
      </c>
      <c r="C12" s="40">
        <f>SUM(C13)</f>
        <v>20563.2</v>
      </c>
      <c r="D12" s="40">
        <f>SUM(D13)</f>
        <v>19936</v>
      </c>
      <c r="E12" s="55">
        <f>SUM(E13)</f>
        <v>22401.9</v>
      </c>
      <c r="F12" s="4">
        <f t="shared" si="1"/>
        <v>112.36908105939006</v>
      </c>
      <c r="G12" s="55">
        <f>SUM(G13)</f>
        <v>30733.200000000001</v>
      </c>
      <c r="H12" s="56">
        <f>SUM(G12/E12)*100</f>
        <v>137.19014904985738</v>
      </c>
      <c r="I12" s="55">
        <f>SUM(I13)</f>
        <v>32057.8</v>
      </c>
      <c r="J12" s="57">
        <f t="shared" si="2"/>
        <v>104.3099970064946</v>
      </c>
    </row>
    <row r="13" spans="1:12" ht="32.25" customHeight="1" outlineLevel="1">
      <c r="A13" s="21">
        <v>10302</v>
      </c>
      <c r="B13" s="22" t="s">
        <v>35</v>
      </c>
      <c r="C13" s="6">
        <v>20563.2</v>
      </c>
      <c r="D13" s="6">
        <v>19936</v>
      </c>
      <c r="E13" s="54">
        <v>22401.9</v>
      </c>
      <c r="F13" s="38">
        <f t="shared" si="1"/>
        <v>112.36908105939006</v>
      </c>
      <c r="G13" s="54">
        <v>30733.200000000001</v>
      </c>
      <c r="H13" s="58">
        <f>SUM(G13/E13)*100</f>
        <v>137.19014904985738</v>
      </c>
      <c r="I13" s="54">
        <v>32057.8</v>
      </c>
      <c r="J13" s="59">
        <f t="shared" si="2"/>
        <v>104.3099970064946</v>
      </c>
    </row>
    <row r="14" spans="1:12" outlineLevel="1">
      <c r="A14" s="17">
        <v>10500</v>
      </c>
      <c r="B14" s="39" t="s">
        <v>9</v>
      </c>
      <c r="C14" s="40">
        <f>SUM(C15:C18)</f>
        <v>263554.2</v>
      </c>
      <c r="D14" s="40">
        <f>SUM(D15:D18)</f>
        <v>220877</v>
      </c>
      <c r="E14" s="55">
        <f>SUM(E15:E18)</f>
        <v>304300</v>
      </c>
      <c r="F14" s="4">
        <f t="shared" si="1"/>
        <v>137.76898454796108</v>
      </c>
      <c r="G14" s="55">
        <f>SUM(G15:G18)</f>
        <v>318176.5</v>
      </c>
      <c r="H14" s="56">
        <f>SUM(G14/E14)*100</f>
        <v>104.56013802168913</v>
      </c>
      <c r="I14" s="55">
        <f>SUM(I15:I18)</f>
        <v>332342</v>
      </c>
      <c r="J14" s="57">
        <f t="shared" si="2"/>
        <v>104.45208869919682</v>
      </c>
    </row>
    <row r="15" spans="1:12" ht="31.5" outlineLevel="1">
      <c r="A15" s="21">
        <v>10501</v>
      </c>
      <c r="B15" s="41" t="s">
        <v>10</v>
      </c>
      <c r="C15" s="42">
        <v>257090.2</v>
      </c>
      <c r="D15" s="42">
        <v>212400</v>
      </c>
      <c r="E15" s="60">
        <v>296700</v>
      </c>
      <c r="F15" s="38">
        <f t="shared" si="1"/>
        <v>139.68926553672316</v>
      </c>
      <c r="G15" s="60">
        <v>310500</v>
      </c>
      <c r="H15" s="58">
        <f>SUM(G15/E15)*100</f>
        <v>104.65116279069768</v>
      </c>
      <c r="I15" s="60">
        <v>324500</v>
      </c>
      <c r="J15" s="59">
        <f t="shared" si="2"/>
        <v>104.50885668276972</v>
      </c>
    </row>
    <row r="16" spans="1:12" ht="21.75" customHeight="1" outlineLevel="1">
      <c r="A16" s="21">
        <v>10502</v>
      </c>
      <c r="B16" s="41" t="s">
        <v>11</v>
      </c>
      <c r="C16" s="43">
        <v>61.9</v>
      </c>
      <c r="D16" s="43">
        <v>0</v>
      </c>
      <c r="E16" s="61">
        <v>0</v>
      </c>
      <c r="F16" s="38">
        <v>0</v>
      </c>
      <c r="G16" s="61">
        <v>0</v>
      </c>
      <c r="H16" s="58">
        <v>0</v>
      </c>
      <c r="I16" s="61">
        <v>0</v>
      </c>
      <c r="J16" s="59">
        <v>0</v>
      </c>
    </row>
    <row r="17" spans="1:10" ht="17.25" customHeight="1" outlineLevel="1">
      <c r="A17" s="21">
        <v>10503</v>
      </c>
      <c r="B17" s="44" t="s">
        <v>12</v>
      </c>
      <c r="C17" s="42">
        <v>34.9</v>
      </c>
      <c r="D17" s="42">
        <v>0</v>
      </c>
      <c r="E17" s="60">
        <v>42</v>
      </c>
      <c r="F17" s="38">
        <v>0</v>
      </c>
      <c r="G17" s="60">
        <v>42</v>
      </c>
      <c r="H17" s="58">
        <v>0</v>
      </c>
      <c r="I17" s="60">
        <v>42</v>
      </c>
      <c r="J17" s="59">
        <v>0</v>
      </c>
    </row>
    <row r="18" spans="1:10" ht="32.25" customHeight="1" outlineLevel="1">
      <c r="A18" s="21">
        <v>10504</v>
      </c>
      <c r="B18" s="44" t="s">
        <v>36</v>
      </c>
      <c r="C18" s="42">
        <v>6367.2</v>
      </c>
      <c r="D18" s="42">
        <v>8477</v>
      </c>
      <c r="E18" s="60">
        <v>7558</v>
      </c>
      <c r="F18" s="38">
        <f t="shared" si="1"/>
        <v>89.158900554441431</v>
      </c>
      <c r="G18" s="60">
        <v>7634.5</v>
      </c>
      <c r="H18" s="58">
        <f t="shared" ref="H18:H23" si="3">SUM(G18/E18)*100</f>
        <v>101.01217253241599</v>
      </c>
      <c r="I18" s="60">
        <v>7800</v>
      </c>
      <c r="J18" s="59">
        <f t="shared" si="2"/>
        <v>102.1677909489816</v>
      </c>
    </row>
    <row r="19" spans="1:10" outlineLevel="1">
      <c r="A19" s="17">
        <v>10600</v>
      </c>
      <c r="B19" s="23" t="s">
        <v>13</v>
      </c>
      <c r="C19" s="7">
        <f>SUM(C20:C22)</f>
        <v>112954.20000000001</v>
      </c>
      <c r="D19" s="7">
        <f>SUM(D20:D22)</f>
        <v>99898</v>
      </c>
      <c r="E19" s="62">
        <f>SUM(E20:E22)</f>
        <v>114372</v>
      </c>
      <c r="F19" s="4">
        <f t="shared" si="1"/>
        <v>114.4887785541252</v>
      </c>
      <c r="G19" s="62">
        <f>SUM(G20:G22)</f>
        <v>118394</v>
      </c>
      <c r="H19" s="56">
        <f t="shared" si="3"/>
        <v>103.51659497079704</v>
      </c>
      <c r="I19" s="62">
        <f>SUM(I20:I22)</f>
        <v>119900</v>
      </c>
      <c r="J19" s="57">
        <f t="shared" si="2"/>
        <v>101.27202392013108</v>
      </c>
    </row>
    <row r="20" spans="1:10" outlineLevel="1">
      <c r="A20" s="21">
        <v>10601</v>
      </c>
      <c r="B20" s="44" t="s">
        <v>14</v>
      </c>
      <c r="C20" s="9">
        <v>49490.7</v>
      </c>
      <c r="D20" s="42">
        <v>42000</v>
      </c>
      <c r="E20" s="60">
        <v>50100</v>
      </c>
      <c r="F20" s="38">
        <f t="shared" si="1"/>
        <v>119.28571428571428</v>
      </c>
      <c r="G20" s="60">
        <v>50500</v>
      </c>
      <c r="H20" s="58">
        <f t="shared" si="3"/>
        <v>100.79840319361277</v>
      </c>
      <c r="I20" s="60">
        <v>51000</v>
      </c>
      <c r="J20" s="59">
        <f t="shared" si="2"/>
        <v>100.99009900990099</v>
      </c>
    </row>
    <row r="21" spans="1:10" outlineLevel="1">
      <c r="A21" s="21">
        <v>10604</v>
      </c>
      <c r="B21" s="44" t="s">
        <v>145</v>
      </c>
      <c r="C21" s="42">
        <v>29692.9</v>
      </c>
      <c r="D21" s="42">
        <v>29500</v>
      </c>
      <c r="E21" s="60">
        <v>30063</v>
      </c>
      <c r="F21" s="38">
        <f t="shared" si="1"/>
        <v>101.90847457627119</v>
      </c>
      <c r="G21" s="60">
        <v>33000</v>
      </c>
      <c r="H21" s="58">
        <f t="shared" si="3"/>
        <v>109.76948408342481</v>
      </c>
      <c r="I21" s="60">
        <v>33500</v>
      </c>
      <c r="J21" s="59">
        <f t="shared" si="2"/>
        <v>101.51515151515152</v>
      </c>
    </row>
    <row r="22" spans="1:10" outlineLevel="1">
      <c r="A22" s="21">
        <v>10606</v>
      </c>
      <c r="B22" s="44" t="s">
        <v>15</v>
      </c>
      <c r="C22" s="42">
        <v>33770.6</v>
      </c>
      <c r="D22" s="42">
        <v>28398</v>
      </c>
      <c r="E22" s="60">
        <v>34209</v>
      </c>
      <c r="F22" s="38">
        <f t="shared" si="1"/>
        <v>120.46270864145363</v>
      </c>
      <c r="G22" s="60">
        <v>34894</v>
      </c>
      <c r="H22" s="58">
        <f t="shared" si="3"/>
        <v>102.00239703002134</v>
      </c>
      <c r="I22" s="60">
        <v>35400</v>
      </c>
      <c r="J22" s="59">
        <f t="shared" si="2"/>
        <v>101.45010603542157</v>
      </c>
    </row>
    <row r="23" spans="1:10" outlineLevel="1">
      <c r="A23" s="17">
        <v>10800</v>
      </c>
      <c r="B23" s="45" t="s">
        <v>16</v>
      </c>
      <c r="C23" s="7">
        <v>19412.400000000001</v>
      </c>
      <c r="D23" s="7">
        <v>12394</v>
      </c>
      <c r="E23" s="62">
        <v>31283</v>
      </c>
      <c r="F23" s="4">
        <f t="shared" si="1"/>
        <v>252.40438922059064</v>
      </c>
      <c r="G23" s="62">
        <v>31909</v>
      </c>
      <c r="H23" s="56">
        <f t="shared" si="3"/>
        <v>102.00108685228399</v>
      </c>
      <c r="I23" s="62">
        <v>32547</v>
      </c>
      <c r="J23" s="57">
        <f t="shared" si="2"/>
        <v>101.99943589582875</v>
      </c>
    </row>
    <row r="24" spans="1:10" ht="33.75" customHeight="1" outlineLevel="1">
      <c r="A24" s="17">
        <v>10900</v>
      </c>
      <c r="B24" s="23" t="s">
        <v>17</v>
      </c>
      <c r="C24" s="7">
        <v>0</v>
      </c>
      <c r="D24" s="7">
        <v>0</v>
      </c>
      <c r="E24" s="62">
        <v>0</v>
      </c>
      <c r="F24" s="4">
        <v>0</v>
      </c>
      <c r="G24" s="62">
        <v>0</v>
      </c>
      <c r="H24" s="56">
        <v>0</v>
      </c>
      <c r="I24" s="62">
        <v>0</v>
      </c>
      <c r="J24" s="57">
        <v>0</v>
      </c>
    </row>
    <row r="25" spans="1:10" ht="48.75" customHeight="1" outlineLevel="1">
      <c r="A25" s="17">
        <v>11100</v>
      </c>
      <c r="B25" s="46" t="s">
        <v>18</v>
      </c>
      <c r="C25" s="7">
        <f>SUM(C26:C30)</f>
        <v>174395.9</v>
      </c>
      <c r="D25" s="7">
        <f>SUM(D26:D30)</f>
        <v>158592.20000000001</v>
      </c>
      <c r="E25" s="62">
        <f>SUM(E26:E30)</f>
        <v>171522.19999999998</v>
      </c>
      <c r="F25" s="4">
        <f>SUM(E25/D25*100)</f>
        <v>108.15298608632705</v>
      </c>
      <c r="G25" s="62">
        <f>SUM(G26:G30)</f>
        <v>165694.70000000001</v>
      </c>
      <c r="H25" s="56">
        <f>SUM(G25/E25)*100</f>
        <v>96.602480611839184</v>
      </c>
      <c r="I25" s="62">
        <f>SUM(I26:I30)</f>
        <v>159267.9</v>
      </c>
      <c r="J25" s="57">
        <f t="shared" si="2"/>
        <v>96.121300198497579</v>
      </c>
    </row>
    <row r="26" spans="1:10" ht="47.25" customHeight="1" outlineLevel="1">
      <c r="A26" s="21">
        <v>11101</v>
      </c>
      <c r="B26" s="22" t="s">
        <v>19</v>
      </c>
      <c r="C26" s="42">
        <v>0</v>
      </c>
      <c r="D26" s="42">
        <v>0</v>
      </c>
      <c r="E26" s="60">
        <v>0</v>
      </c>
      <c r="F26" s="58">
        <v>0</v>
      </c>
      <c r="G26" s="60">
        <v>0</v>
      </c>
      <c r="H26" s="58">
        <v>0</v>
      </c>
      <c r="I26" s="60">
        <v>0</v>
      </c>
      <c r="J26" s="58">
        <v>0</v>
      </c>
    </row>
    <row r="27" spans="1:10" ht="31.5" customHeight="1" outlineLevel="1">
      <c r="A27" s="21">
        <v>11103</v>
      </c>
      <c r="B27" s="22" t="s">
        <v>20</v>
      </c>
      <c r="C27" s="42">
        <v>0</v>
      </c>
      <c r="D27" s="42">
        <v>0</v>
      </c>
      <c r="E27" s="60">
        <v>0</v>
      </c>
      <c r="F27" s="58">
        <v>0</v>
      </c>
      <c r="G27" s="60">
        <v>0</v>
      </c>
      <c r="H27" s="58">
        <v>0</v>
      </c>
      <c r="I27" s="60">
        <v>0</v>
      </c>
      <c r="J27" s="59">
        <v>0</v>
      </c>
    </row>
    <row r="28" spans="1:10" ht="81.75" customHeight="1" outlineLevel="1">
      <c r="A28" s="21">
        <v>11105</v>
      </c>
      <c r="B28" s="22" t="s">
        <v>21</v>
      </c>
      <c r="C28" s="42">
        <v>154756.1</v>
      </c>
      <c r="D28" s="42">
        <v>144225</v>
      </c>
      <c r="E28" s="60">
        <v>156847.9</v>
      </c>
      <c r="F28" s="38">
        <f>SUM(E28/D28*100)</f>
        <v>108.75222742243022</v>
      </c>
      <c r="G28" s="60">
        <v>151763.20000000001</v>
      </c>
      <c r="H28" s="58">
        <f t="shared" ref="H28:H40" si="4">SUM(G28/E28)*100</f>
        <v>96.758196953864228</v>
      </c>
      <c r="I28" s="60">
        <v>145934.5</v>
      </c>
      <c r="J28" s="59">
        <f t="shared" si="2"/>
        <v>96.159345612111494</v>
      </c>
    </row>
    <row r="29" spans="1:10" ht="23.25" customHeight="1" outlineLevel="1">
      <c r="A29" s="21">
        <v>11107</v>
      </c>
      <c r="B29" s="47" t="s">
        <v>22</v>
      </c>
      <c r="C29" s="42">
        <v>0</v>
      </c>
      <c r="D29" s="42">
        <v>0</v>
      </c>
      <c r="E29" s="60">
        <v>0</v>
      </c>
      <c r="F29" s="38">
        <v>0</v>
      </c>
      <c r="G29" s="60">
        <v>0</v>
      </c>
      <c r="H29" s="58">
        <v>0</v>
      </c>
      <c r="I29" s="60">
        <v>0</v>
      </c>
      <c r="J29" s="59">
        <v>0</v>
      </c>
    </row>
    <row r="30" spans="1:10" ht="78.75" customHeight="1" outlineLevel="1">
      <c r="A30" s="21">
        <v>11109</v>
      </c>
      <c r="B30" s="22" t="s">
        <v>23</v>
      </c>
      <c r="C30" s="42">
        <v>19639.8</v>
      </c>
      <c r="D30" s="42">
        <v>14367.2</v>
      </c>
      <c r="E30" s="60">
        <v>14674.3</v>
      </c>
      <c r="F30" s="38">
        <f t="shared" ref="F30:F40" si="5">SUM(E30/D30*100)</f>
        <v>102.1375076563283</v>
      </c>
      <c r="G30" s="60">
        <v>13931.5</v>
      </c>
      <c r="H30" s="58">
        <f t="shared" si="4"/>
        <v>94.938089040022362</v>
      </c>
      <c r="I30" s="60">
        <v>13333.4</v>
      </c>
      <c r="J30" s="59">
        <f t="shared" si="2"/>
        <v>95.706851379966267</v>
      </c>
    </row>
    <row r="31" spans="1:10" ht="19.5" customHeight="1" outlineLevel="1">
      <c r="A31" s="17">
        <v>11200</v>
      </c>
      <c r="B31" s="46" t="s">
        <v>24</v>
      </c>
      <c r="C31" s="7">
        <f>SUM(C32)</f>
        <v>12523.3</v>
      </c>
      <c r="D31" s="7">
        <f>SUM(D32)</f>
        <v>7684.6</v>
      </c>
      <c r="E31" s="7">
        <f>SUM(E32)</f>
        <v>0</v>
      </c>
      <c r="F31" s="4">
        <f t="shared" si="5"/>
        <v>0</v>
      </c>
      <c r="G31" s="7">
        <f>SUM(G32)</f>
        <v>0</v>
      </c>
      <c r="H31" s="4">
        <v>0</v>
      </c>
      <c r="I31" s="7">
        <f>SUM(I32)</f>
        <v>0</v>
      </c>
      <c r="J31" s="5">
        <v>0</v>
      </c>
    </row>
    <row r="32" spans="1:10" ht="17.25" customHeight="1" outlineLevel="1">
      <c r="A32" s="21">
        <v>11201</v>
      </c>
      <c r="B32" s="48" t="s">
        <v>25</v>
      </c>
      <c r="C32" s="42">
        <v>12523.3</v>
      </c>
      <c r="D32" s="42">
        <v>7684.6</v>
      </c>
      <c r="E32" s="42">
        <v>0</v>
      </c>
      <c r="F32" s="38">
        <f t="shared" si="5"/>
        <v>0</v>
      </c>
      <c r="G32" s="42">
        <v>0</v>
      </c>
      <c r="H32" s="38">
        <v>0</v>
      </c>
      <c r="I32" s="42">
        <v>0</v>
      </c>
      <c r="J32" s="53">
        <v>0</v>
      </c>
    </row>
    <row r="33" spans="1:10" ht="33" customHeight="1" outlineLevel="1">
      <c r="A33" s="17">
        <v>11300</v>
      </c>
      <c r="B33" s="46" t="s">
        <v>26</v>
      </c>
      <c r="C33" s="7">
        <f>SUM(C34:C35)</f>
        <v>26192.400000000001</v>
      </c>
      <c r="D33" s="7">
        <f>SUM(D34:D35)</f>
        <v>103</v>
      </c>
      <c r="E33" s="62">
        <f>SUM(E34:E35)</f>
        <v>34.799999999999997</v>
      </c>
      <c r="F33" s="4">
        <f t="shared" si="5"/>
        <v>33.786407766990287</v>
      </c>
      <c r="G33" s="62">
        <f>SUM(G34:G35)</f>
        <v>27</v>
      </c>
      <c r="H33" s="56">
        <f t="shared" si="4"/>
        <v>77.58620689655173</v>
      </c>
      <c r="I33" s="62">
        <f>SUM(I34:I35)</f>
        <v>27</v>
      </c>
      <c r="J33" s="57">
        <f t="shared" si="2"/>
        <v>100</v>
      </c>
    </row>
    <row r="34" spans="1:10" ht="17.25" customHeight="1" outlineLevel="1">
      <c r="A34" s="21">
        <v>11301</v>
      </c>
      <c r="B34" s="22" t="s">
        <v>27</v>
      </c>
      <c r="C34" s="42">
        <v>6</v>
      </c>
      <c r="D34" s="42">
        <v>2</v>
      </c>
      <c r="E34" s="60">
        <v>20</v>
      </c>
      <c r="F34" s="38">
        <f t="shared" si="5"/>
        <v>1000</v>
      </c>
      <c r="G34" s="60">
        <v>20</v>
      </c>
      <c r="H34" s="58">
        <f t="shared" si="4"/>
        <v>100</v>
      </c>
      <c r="I34" s="60">
        <v>20</v>
      </c>
      <c r="J34" s="59">
        <f t="shared" si="2"/>
        <v>100</v>
      </c>
    </row>
    <row r="35" spans="1:10" ht="18" customHeight="1" outlineLevel="1">
      <c r="A35" s="21">
        <v>11302</v>
      </c>
      <c r="B35" s="22" t="s">
        <v>28</v>
      </c>
      <c r="C35" s="42">
        <v>26186.400000000001</v>
      </c>
      <c r="D35" s="42">
        <v>101</v>
      </c>
      <c r="E35" s="60">
        <v>14.8</v>
      </c>
      <c r="F35" s="38">
        <f t="shared" si="5"/>
        <v>14.653465346534656</v>
      </c>
      <c r="G35" s="60">
        <v>7</v>
      </c>
      <c r="H35" s="58">
        <f t="shared" si="4"/>
        <v>47.297297297297298</v>
      </c>
      <c r="I35" s="60">
        <v>7</v>
      </c>
      <c r="J35" s="59">
        <f t="shared" si="2"/>
        <v>100</v>
      </c>
    </row>
    <row r="36" spans="1:10" ht="32.25" customHeight="1" outlineLevel="1">
      <c r="A36" s="17">
        <v>11400</v>
      </c>
      <c r="B36" s="46" t="s">
        <v>29</v>
      </c>
      <c r="C36" s="7">
        <f>SUM(C37:C39)</f>
        <v>137709</v>
      </c>
      <c r="D36" s="7">
        <f>SUM(D37:D39)</f>
        <v>99466</v>
      </c>
      <c r="E36" s="62">
        <f>SUM(E37:E39)</f>
        <v>89166.7</v>
      </c>
      <c r="F36" s="4">
        <f t="shared" si="5"/>
        <v>89.645406470552743</v>
      </c>
      <c r="G36" s="62">
        <f>SUM(G37:G39)</f>
        <v>86257.7</v>
      </c>
      <c r="H36" s="56">
        <f t="shared" si="4"/>
        <v>96.737571313057458</v>
      </c>
      <c r="I36" s="62">
        <f>SUM(I37:I39)</f>
        <v>81362.8</v>
      </c>
      <c r="J36" s="57">
        <f t="shared" si="2"/>
        <v>94.325260237636769</v>
      </c>
    </row>
    <row r="37" spans="1:10" ht="33" customHeight="1" outlineLevel="1">
      <c r="A37" s="21">
        <v>11401</v>
      </c>
      <c r="B37" s="22" t="s">
        <v>30</v>
      </c>
      <c r="C37" s="42">
        <v>125840.4</v>
      </c>
      <c r="D37" s="42">
        <v>86600</v>
      </c>
      <c r="E37" s="60">
        <v>79800</v>
      </c>
      <c r="F37" s="38">
        <f t="shared" si="5"/>
        <v>92.147806004618943</v>
      </c>
      <c r="G37" s="60">
        <v>77300</v>
      </c>
      <c r="H37" s="58">
        <f t="shared" si="4"/>
        <v>96.867167919799499</v>
      </c>
      <c r="I37" s="60">
        <v>73500</v>
      </c>
      <c r="J37" s="59">
        <f t="shared" si="2"/>
        <v>95.084087968952133</v>
      </c>
    </row>
    <row r="38" spans="1:10" ht="82.5" customHeight="1" outlineLevel="1">
      <c r="A38" s="21">
        <v>11402</v>
      </c>
      <c r="B38" s="48" t="s">
        <v>31</v>
      </c>
      <c r="C38" s="42">
        <v>4043.3</v>
      </c>
      <c r="D38" s="42">
        <v>1126</v>
      </c>
      <c r="E38" s="60">
        <v>1637</v>
      </c>
      <c r="F38" s="38">
        <f t="shared" si="5"/>
        <v>145.38188277087033</v>
      </c>
      <c r="G38" s="60">
        <v>1070</v>
      </c>
      <c r="H38" s="58">
        <f t="shared" si="4"/>
        <v>65.363469761759319</v>
      </c>
      <c r="I38" s="60">
        <v>934</v>
      </c>
      <c r="J38" s="59">
        <f>SUM(I38/G38*100)</f>
        <v>87.289719626168221</v>
      </c>
    </row>
    <row r="39" spans="1:10" ht="30.75" customHeight="1" outlineLevel="1">
      <c r="A39" s="64">
        <v>11406</v>
      </c>
      <c r="B39" s="65" t="s">
        <v>38</v>
      </c>
      <c r="C39" s="60">
        <v>7825.3</v>
      </c>
      <c r="D39" s="42">
        <v>11740</v>
      </c>
      <c r="E39" s="60">
        <v>7729.7</v>
      </c>
      <c r="F39" s="38">
        <f t="shared" si="5"/>
        <v>65.840715502555369</v>
      </c>
      <c r="G39" s="60">
        <v>7887.7</v>
      </c>
      <c r="H39" s="58">
        <f t="shared" si="4"/>
        <v>102.04406380583981</v>
      </c>
      <c r="I39" s="60">
        <v>6928.8</v>
      </c>
      <c r="J39" s="63">
        <f t="shared" si="2"/>
        <v>87.843097480887963</v>
      </c>
    </row>
    <row r="40" spans="1:10" ht="16.5" customHeight="1" outlineLevel="1">
      <c r="A40" s="17">
        <v>11600</v>
      </c>
      <c r="B40" s="46" t="s">
        <v>32</v>
      </c>
      <c r="C40" s="7">
        <v>9896</v>
      </c>
      <c r="D40" s="7">
        <v>5647.3</v>
      </c>
      <c r="E40" s="62">
        <v>5220.1000000000004</v>
      </c>
      <c r="F40" s="4">
        <f t="shared" si="5"/>
        <v>92.435323074743692</v>
      </c>
      <c r="G40" s="62">
        <v>5167.3</v>
      </c>
      <c r="H40" s="56">
        <f t="shared" si="4"/>
        <v>98.988525124039768</v>
      </c>
      <c r="I40" s="62">
        <v>5168.8</v>
      </c>
      <c r="J40" s="57">
        <f t="shared" si="2"/>
        <v>100.02902869970778</v>
      </c>
    </row>
    <row r="41" spans="1:10" ht="18" customHeight="1" outlineLevel="1">
      <c r="A41" s="17">
        <v>11700</v>
      </c>
      <c r="B41" s="49" t="s">
        <v>33</v>
      </c>
      <c r="C41" s="7">
        <f>SUM(C42:C43)</f>
        <v>277</v>
      </c>
      <c r="D41" s="62">
        <f>SUM(D42:D43)</f>
        <v>0</v>
      </c>
      <c r="E41" s="62">
        <f>SUM(E42:E43)</f>
        <v>0</v>
      </c>
      <c r="F41" s="56">
        <v>0</v>
      </c>
      <c r="G41" s="62">
        <f>SUM(G42:G43)</f>
        <v>0</v>
      </c>
      <c r="H41" s="56">
        <v>0</v>
      </c>
      <c r="I41" s="62">
        <f>SUM(I42:I43)</f>
        <v>0</v>
      </c>
      <c r="J41" s="56">
        <v>0</v>
      </c>
    </row>
    <row r="42" spans="1:10" ht="16.5" customHeight="1" outlineLevel="1">
      <c r="A42" s="21">
        <v>11701</v>
      </c>
      <c r="B42" s="48" t="s">
        <v>37</v>
      </c>
      <c r="C42" s="42">
        <v>-12.8</v>
      </c>
      <c r="D42" s="60">
        <v>0</v>
      </c>
      <c r="E42" s="60">
        <v>0</v>
      </c>
      <c r="F42" s="58">
        <v>0</v>
      </c>
      <c r="G42" s="60">
        <v>0</v>
      </c>
      <c r="H42" s="58">
        <v>0</v>
      </c>
      <c r="I42" s="60">
        <v>0</v>
      </c>
      <c r="J42" s="59">
        <v>0</v>
      </c>
    </row>
    <row r="43" spans="1:10" outlineLevel="1">
      <c r="A43" s="21">
        <v>11715</v>
      </c>
      <c r="B43" s="44" t="s">
        <v>164</v>
      </c>
      <c r="C43" s="42">
        <v>289.8</v>
      </c>
      <c r="D43" s="60">
        <v>0</v>
      </c>
      <c r="E43" s="60">
        <v>0</v>
      </c>
      <c r="F43" s="58">
        <v>0</v>
      </c>
      <c r="G43" s="60">
        <v>0</v>
      </c>
      <c r="H43" s="58">
        <v>0</v>
      </c>
      <c r="I43" s="60">
        <v>0</v>
      </c>
      <c r="J43" s="59">
        <v>0</v>
      </c>
    </row>
    <row r="44" spans="1:10" ht="16.5" customHeight="1" outlineLevel="1">
      <c r="A44" s="17">
        <v>20000</v>
      </c>
      <c r="B44" s="46" t="s">
        <v>2</v>
      </c>
      <c r="C44" s="7">
        <v>4425054.5</v>
      </c>
      <c r="D44" s="7">
        <v>5059725.2</v>
      </c>
      <c r="E44" s="7">
        <v>4353326.3</v>
      </c>
      <c r="F44" s="4">
        <f>SUM(E44/D44*100)</f>
        <v>86.038789221201171</v>
      </c>
      <c r="G44" s="7">
        <v>3778189.6</v>
      </c>
      <c r="H44" s="4">
        <f>SUM(G44/E44)*100</f>
        <v>86.788569007565556</v>
      </c>
      <c r="I44" s="7">
        <v>3701998.8</v>
      </c>
      <c r="J44" s="5">
        <f t="shared" si="2"/>
        <v>97.983404538512303</v>
      </c>
    </row>
    <row r="45" spans="1:10" ht="18" customHeight="1">
      <c r="A45" s="21"/>
      <c r="B45" s="23" t="s">
        <v>34</v>
      </c>
      <c r="C45" s="7">
        <f>SUM(C9+C44)</f>
        <v>6752913.5</v>
      </c>
      <c r="D45" s="7">
        <f>SUM(D9+D44)</f>
        <v>7139402.9000000004</v>
      </c>
      <c r="E45" s="7">
        <f>SUM(E9+E44)</f>
        <v>7193956.9000000004</v>
      </c>
      <c r="F45" s="4">
        <f>SUM(E45/D45*100)</f>
        <v>100.76412552651988</v>
      </c>
      <c r="G45" s="7">
        <f>SUM(G9+G44)</f>
        <v>6741921.2000000011</v>
      </c>
      <c r="H45" s="4">
        <f>SUM(G45/E45)*100</f>
        <v>93.716452485279703</v>
      </c>
      <c r="I45" s="7">
        <f>SUM(I9+I44)</f>
        <v>6849996.4999999991</v>
      </c>
      <c r="J45" s="5">
        <f t="shared" si="2"/>
        <v>101.60303416183503</v>
      </c>
    </row>
    <row r="46" spans="1:10" s="15" customFormat="1">
      <c r="A46" s="24"/>
      <c r="B46" s="25" t="s">
        <v>39</v>
      </c>
      <c r="C46" s="7">
        <f>SUM(C47+C59+C64+C72+C77+C79+C85+C88+C90+C95+C100+C103)</f>
        <v>6793946.7000000011</v>
      </c>
      <c r="D46" s="7">
        <f>SUM(D47+D59+D64+D72+D77+D79+D85+D88+D90+D95+D100+D103)</f>
        <v>7330920.2000000011</v>
      </c>
      <c r="E46" s="7">
        <f>SUM(E47+E59+E64+E72+E77+E79+E85+E88+E90+E95+E100+E103)</f>
        <v>7439610.5</v>
      </c>
      <c r="F46" s="8">
        <f t="shared" ref="F46:F55" si="6">SUM(E46)/D46*100</f>
        <v>101.48262833361628</v>
      </c>
      <c r="G46" s="7">
        <f>SUM(G47+G59+G64+G72+G77+G79+G85+G88+G90+G95+G100+G103)</f>
        <v>7005746.7000000011</v>
      </c>
      <c r="H46" s="8">
        <f>SUM(G46)/E46*100</f>
        <v>94.168192004137865</v>
      </c>
      <c r="I46" s="7">
        <f>SUM(I47+I59+I64+I72+I77+I79+I85+I88+I90+I95+I100+I103)</f>
        <v>7131596.6000000006</v>
      </c>
      <c r="J46" s="8">
        <f>SUM(I46/G46*100)</f>
        <v>101.79638096250325</v>
      </c>
    </row>
    <row r="47" spans="1:10" s="15" customFormat="1">
      <c r="A47" s="26" t="s">
        <v>101</v>
      </c>
      <c r="B47" s="25" t="s">
        <v>40</v>
      </c>
      <c r="C47" s="7">
        <f>C48+C49+C50+C51+C52+C54+C55+C56</f>
        <v>644639.20000000007</v>
      </c>
      <c r="D47" s="7">
        <f>SUM(D48:D56)</f>
        <v>624338.30000000005</v>
      </c>
      <c r="E47" s="7">
        <f>SUM(E48:E56)</f>
        <v>752574.7</v>
      </c>
      <c r="F47" s="8">
        <f t="shared" si="6"/>
        <v>120.53956965318319</v>
      </c>
      <c r="G47" s="7">
        <f>SUM(G48:G56)</f>
        <v>780509.8</v>
      </c>
      <c r="H47" s="8">
        <f>SUM(G47)/E47*100</f>
        <v>103.7119371671676</v>
      </c>
      <c r="I47" s="7">
        <f>SUM(I48:I56)</f>
        <v>879659.5</v>
      </c>
      <c r="J47" s="8">
        <f>SUM(I47/G47*100)</f>
        <v>112.7031973205205</v>
      </c>
    </row>
    <row r="48" spans="1:10" ht="37.5" customHeight="1">
      <c r="A48" s="27" t="s">
        <v>102</v>
      </c>
      <c r="B48" s="28" t="s">
        <v>41</v>
      </c>
      <c r="C48" s="29">
        <v>7047</v>
      </c>
      <c r="D48" s="30">
        <v>7842.6</v>
      </c>
      <c r="E48" s="30">
        <v>8313.5</v>
      </c>
      <c r="F48" s="9">
        <f>SUM(E48)/D48*100</f>
        <v>106.00438630046159</v>
      </c>
      <c r="G48" s="9">
        <v>8313.5</v>
      </c>
      <c r="H48" s="9">
        <f>SUM(G48)/E48*100</f>
        <v>100</v>
      </c>
      <c r="I48" s="9">
        <v>8313.5</v>
      </c>
      <c r="J48" s="9">
        <f t="shared" ref="J48:J105" si="7">SUM(I48/G48*100)</f>
        <v>100</v>
      </c>
    </row>
    <row r="49" spans="1:10" ht="47.25">
      <c r="A49" s="27" t="s">
        <v>103</v>
      </c>
      <c r="B49" s="28" t="s">
        <v>42</v>
      </c>
      <c r="C49" s="29">
        <v>11800.7</v>
      </c>
      <c r="D49" s="9">
        <v>11986</v>
      </c>
      <c r="E49" s="9">
        <v>13556.2</v>
      </c>
      <c r="F49" s="9">
        <f t="shared" si="6"/>
        <v>113.100283664275</v>
      </c>
      <c r="G49" s="9">
        <v>13556.2</v>
      </c>
      <c r="H49" s="9">
        <f t="shared" ref="H49:H106" si="8">SUM(G49)/E49*100</f>
        <v>100</v>
      </c>
      <c r="I49" s="9">
        <v>13556.2</v>
      </c>
      <c r="J49" s="9">
        <f t="shared" si="7"/>
        <v>100</v>
      </c>
    </row>
    <row r="50" spans="1:10" ht="47.25">
      <c r="A50" s="27" t="s">
        <v>104</v>
      </c>
      <c r="B50" s="28" t="s">
        <v>43</v>
      </c>
      <c r="C50" s="29">
        <v>305193.7</v>
      </c>
      <c r="D50" s="9">
        <v>301421.59999999998</v>
      </c>
      <c r="E50" s="9">
        <v>369556.5</v>
      </c>
      <c r="F50" s="9">
        <f t="shared" si="6"/>
        <v>122.60451805710008</v>
      </c>
      <c r="G50" s="9">
        <v>369556.5</v>
      </c>
      <c r="H50" s="9">
        <f t="shared" si="8"/>
        <v>100</v>
      </c>
      <c r="I50" s="9">
        <v>369556.5</v>
      </c>
      <c r="J50" s="9">
        <f t="shared" si="7"/>
        <v>100</v>
      </c>
    </row>
    <row r="51" spans="1:10">
      <c r="A51" s="27" t="s">
        <v>105</v>
      </c>
      <c r="B51" s="28" t="s">
        <v>44</v>
      </c>
      <c r="C51" s="29">
        <v>5.2</v>
      </c>
      <c r="D51" s="9">
        <v>6.9</v>
      </c>
      <c r="E51" s="9">
        <v>52.4</v>
      </c>
      <c r="F51" s="9">
        <f t="shared" si="6"/>
        <v>759.42028985507238</v>
      </c>
      <c r="G51" s="9">
        <v>8.3000000000000007</v>
      </c>
      <c r="H51" s="9">
        <f t="shared" si="8"/>
        <v>15.83969465648855</v>
      </c>
      <c r="I51" s="9">
        <v>4</v>
      </c>
      <c r="J51" s="9">
        <f t="shared" si="7"/>
        <v>48.192771084337345</v>
      </c>
    </row>
    <row r="52" spans="1:10" ht="31.5">
      <c r="A52" s="27" t="s">
        <v>106</v>
      </c>
      <c r="B52" s="28" t="s">
        <v>45</v>
      </c>
      <c r="C52" s="29">
        <v>56880.9</v>
      </c>
      <c r="D52" s="9">
        <v>56300.5</v>
      </c>
      <c r="E52" s="9">
        <v>62509.8</v>
      </c>
      <c r="F52" s="9">
        <f t="shared" si="6"/>
        <v>111.02885409543433</v>
      </c>
      <c r="G52" s="9">
        <v>62609.8</v>
      </c>
      <c r="H52" s="9">
        <f t="shared" si="8"/>
        <v>100.15997491593318</v>
      </c>
      <c r="I52" s="9">
        <v>62509.8</v>
      </c>
      <c r="J52" s="9">
        <f t="shared" si="7"/>
        <v>99.840280595050615</v>
      </c>
    </row>
    <row r="53" spans="1:10" hidden="1">
      <c r="A53" s="27" t="s">
        <v>107</v>
      </c>
      <c r="B53" s="28" t="s">
        <v>46</v>
      </c>
      <c r="C53" s="29"/>
      <c r="D53" s="9"/>
      <c r="E53" s="9"/>
      <c r="F53" s="9" t="e">
        <f t="shared" si="6"/>
        <v>#DIV/0!</v>
      </c>
      <c r="G53" s="9"/>
      <c r="H53" s="9">
        <v>0</v>
      </c>
      <c r="I53" s="9"/>
      <c r="J53" s="9" t="e">
        <f t="shared" si="7"/>
        <v>#DIV/0!</v>
      </c>
    </row>
    <row r="54" spans="1:10" ht="19.5" customHeight="1">
      <c r="A54" s="27" t="s">
        <v>107</v>
      </c>
      <c r="B54" s="28" t="s">
        <v>46</v>
      </c>
      <c r="C54" s="29">
        <v>1505.9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>
      <c r="A55" s="27" t="s">
        <v>108</v>
      </c>
      <c r="B55" s="28" t="s">
        <v>47</v>
      </c>
      <c r="C55" s="29">
        <v>0</v>
      </c>
      <c r="D55" s="9">
        <v>1500</v>
      </c>
      <c r="E55" s="9">
        <v>1500</v>
      </c>
      <c r="F55" s="9">
        <f t="shared" si="6"/>
        <v>100</v>
      </c>
      <c r="G55" s="9">
        <v>1500</v>
      </c>
      <c r="H55" s="9">
        <f t="shared" si="8"/>
        <v>100</v>
      </c>
      <c r="I55" s="9">
        <v>1500</v>
      </c>
      <c r="J55" s="9">
        <f t="shared" si="7"/>
        <v>100</v>
      </c>
    </row>
    <row r="56" spans="1:10">
      <c r="A56" s="27" t="s">
        <v>109</v>
      </c>
      <c r="B56" s="28" t="s">
        <v>48</v>
      </c>
      <c r="C56" s="29">
        <v>262205.8</v>
      </c>
      <c r="D56" s="9">
        <v>245280.7</v>
      </c>
      <c r="E56" s="9">
        <v>297086.3</v>
      </c>
      <c r="F56" s="9">
        <f t="shared" ref="F56:F66" si="9">SUM(E56)/D56*100</f>
        <v>121.12094428954254</v>
      </c>
      <c r="G56" s="9">
        <v>324965.5</v>
      </c>
      <c r="H56" s="9">
        <f t="shared" si="8"/>
        <v>109.38420923482504</v>
      </c>
      <c r="I56" s="9">
        <v>424219.5</v>
      </c>
      <c r="J56" s="9">
        <f t="shared" si="7"/>
        <v>130.54293455766845</v>
      </c>
    </row>
    <row r="57" spans="1:10" hidden="1">
      <c r="A57" s="26" t="s">
        <v>150</v>
      </c>
      <c r="B57" s="19" t="s">
        <v>152</v>
      </c>
      <c r="C57" s="31"/>
      <c r="D57" s="9">
        <f>D58</f>
        <v>0</v>
      </c>
      <c r="E57" s="9">
        <v>0</v>
      </c>
      <c r="F57" s="9"/>
      <c r="G57" s="9">
        <v>0</v>
      </c>
      <c r="H57" s="9"/>
      <c r="I57" s="9">
        <v>0</v>
      </c>
      <c r="J57" s="9" t="e">
        <f t="shared" si="7"/>
        <v>#DIV/0!</v>
      </c>
    </row>
    <row r="58" spans="1:10" hidden="1">
      <c r="A58" s="27" t="s">
        <v>151</v>
      </c>
      <c r="B58" s="28" t="s">
        <v>153</v>
      </c>
      <c r="C58" s="29"/>
      <c r="D58" s="9">
        <v>0</v>
      </c>
      <c r="E58" s="9">
        <v>0</v>
      </c>
      <c r="F58" s="9"/>
      <c r="G58" s="9">
        <v>0</v>
      </c>
      <c r="H58" s="9"/>
      <c r="I58" s="9">
        <v>0</v>
      </c>
      <c r="J58" s="9" t="e">
        <f t="shared" si="7"/>
        <v>#DIV/0!</v>
      </c>
    </row>
    <row r="59" spans="1:10" s="15" customFormat="1">
      <c r="A59" s="32" t="s">
        <v>110</v>
      </c>
      <c r="B59" s="19" t="s">
        <v>49</v>
      </c>
      <c r="C59" s="8">
        <f>C60+C61+C62+C63</f>
        <v>60167</v>
      </c>
      <c r="D59" s="8">
        <f t="shared" ref="D59" si="10">SUM(D60:D63)</f>
        <v>75246.3</v>
      </c>
      <c r="E59" s="8">
        <f>E60+E61+E62+E63</f>
        <v>87355.6</v>
      </c>
      <c r="F59" s="8">
        <f t="shared" si="9"/>
        <v>116.0928843012879</v>
      </c>
      <c r="G59" s="8">
        <f>G60+G61+G62+G63</f>
        <v>78726.8</v>
      </c>
      <c r="H59" s="8">
        <f t="shared" si="8"/>
        <v>90.122213115129426</v>
      </c>
      <c r="I59" s="8">
        <f>I60+I61+I62+I63</f>
        <v>78728</v>
      </c>
      <c r="J59" s="8">
        <f t="shared" si="7"/>
        <v>100.00152425857523</v>
      </c>
    </row>
    <row r="60" spans="1:10">
      <c r="A60" s="33" t="s">
        <v>111</v>
      </c>
      <c r="B60" s="28" t="s">
        <v>50</v>
      </c>
      <c r="C60" s="29">
        <v>8892.5</v>
      </c>
      <c r="D60" s="9">
        <v>8859.1</v>
      </c>
      <c r="E60" s="9">
        <v>8331.1</v>
      </c>
      <c r="F60" s="9">
        <f t="shared" si="9"/>
        <v>94.04002663927487</v>
      </c>
      <c r="G60" s="9">
        <v>8331.1</v>
      </c>
      <c r="H60" s="9">
        <f t="shared" si="8"/>
        <v>100</v>
      </c>
      <c r="I60" s="9">
        <v>8331.1</v>
      </c>
      <c r="J60" s="9">
        <f t="shared" si="7"/>
        <v>100</v>
      </c>
    </row>
    <row r="61" spans="1:10">
      <c r="A61" s="33" t="s">
        <v>112</v>
      </c>
      <c r="B61" s="28" t="s">
        <v>154</v>
      </c>
      <c r="C61" s="29">
        <v>329.8</v>
      </c>
      <c r="D61" s="9">
        <v>9467.9</v>
      </c>
      <c r="E61" s="9">
        <v>8498.5</v>
      </c>
      <c r="F61" s="9">
        <f>SUM(E61)/D61*100</f>
        <v>89.761193083999629</v>
      </c>
      <c r="G61" s="9">
        <v>0</v>
      </c>
      <c r="H61" s="9">
        <f t="shared" si="8"/>
        <v>0</v>
      </c>
      <c r="I61" s="9">
        <v>0</v>
      </c>
      <c r="J61" s="9">
        <v>0</v>
      </c>
    </row>
    <row r="62" spans="1:10" ht="31.5">
      <c r="A62" s="33" t="s">
        <v>155</v>
      </c>
      <c r="B62" s="28" t="s">
        <v>156</v>
      </c>
      <c r="C62" s="29">
        <v>50443.199999999997</v>
      </c>
      <c r="D62" s="9">
        <v>56527.8</v>
      </c>
      <c r="E62" s="9">
        <v>70046</v>
      </c>
      <c r="F62" s="9">
        <f>SUM(E62)/D62*100</f>
        <v>123.91425104108068</v>
      </c>
      <c r="G62" s="9">
        <v>69916.899999999994</v>
      </c>
      <c r="H62" s="9">
        <f t="shared" ref="H62" si="11">SUM(G62)/E62*100</f>
        <v>99.815692544899065</v>
      </c>
      <c r="I62" s="9">
        <v>69916.899999999994</v>
      </c>
      <c r="J62" s="9">
        <f t="shared" si="7"/>
        <v>100</v>
      </c>
    </row>
    <row r="63" spans="1:10" ht="31.5">
      <c r="A63" s="33" t="s">
        <v>113</v>
      </c>
      <c r="B63" s="28" t="s">
        <v>51</v>
      </c>
      <c r="C63" s="29">
        <v>501.5</v>
      </c>
      <c r="D63" s="9">
        <v>391.5</v>
      </c>
      <c r="E63" s="9">
        <v>480</v>
      </c>
      <c r="F63" s="9">
        <f t="shared" si="9"/>
        <v>122.60536398467433</v>
      </c>
      <c r="G63" s="9">
        <v>478.8</v>
      </c>
      <c r="H63" s="9">
        <f t="shared" si="8"/>
        <v>99.75</v>
      </c>
      <c r="I63" s="9">
        <v>480</v>
      </c>
      <c r="J63" s="9">
        <f t="shared" si="7"/>
        <v>100.25062656641603</v>
      </c>
    </row>
    <row r="64" spans="1:10" s="15" customFormat="1">
      <c r="A64" s="32" t="s">
        <v>114</v>
      </c>
      <c r="B64" s="19" t="s">
        <v>52</v>
      </c>
      <c r="C64" s="8">
        <f>C65+C66+C68+C69+C70+C71</f>
        <v>604136.09999999986</v>
      </c>
      <c r="D64" s="8">
        <f t="shared" ref="D64" si="12">SUM(D65:D71)</f>
        <v>899076.49999999988</v>
      </c>
      <c r="E64" s="8">
        <f>SUM(E65:E71)</f>
        <v>864488.8</v>
      </c>
      <c r="F64" s="8">
        <f t="shared" si="9"/>
        <v>96.152974746865269</v>
      </c>
      <c r="G64" s="8">
        <f>SUM(G65:G71)</f>
        <v>513494.19999999995</v>
      </c>
      <c r="H64" s="8">
        <f t="shared" si="8"/>
        <v>59.398594869013913</v>
      </c>
      <c r="I64" s="8">
        <f>SUM(I65:I71)</f>
        <v>536842.5</v>
      </c>
      <c r="J64" s="8">
        <f t="shared" si="7"/>
        <v>104.54694522352932</v>
      </c>
    </row>
    <row r="65" spans="1:10">
      <c r="A65" s="33" t="s">
        <v>115</v>
      </c>
      <c r="B65" s="28" t="s">
        <v>53</v>
      </c>
      <c r="C65" s="34">
        <v>12123.3</v>
      </c>
      <c r="D65" s="9">
        <v>12123.3</v>
      </c>
      <c r="E65" s="9">
        <v>12173.3</v>
      </c>
      <c r="F65" s="9">
        <f t="shared" si="9"/>
        <v>100.41242895911179</v>
      </c>
      <c r="G65" s="9">
        <v>12223.3</v>
      </c>
      <c r="H65" s="9">
        <f t="shared" si="8"/>
        <v>100.41073496915381</v>
      </c>
      <c r="I65" s="9">
        <v>12223.3</v>
      </c>
      <c r="J65" s="9">
        <f t="shared" si="7"/>
        <v>100</v>
      </c>
    </row>
    <row r="66" spans="1:10">
      <c r="A66" s="33" t="s">
        <v>116</v>
      </c>
      <c r="B66" s="28" t="s">
        <v>54</v>
      </c>
      <c r="C66" s="34">
        <v>14103.6</v>
      </c>
      <c r="D66" s="9">
        <v>12901.6</v>
      </c>
      <c r="E66" s="9">
        <v>26948.3</v>
      </c>
      <c r="F66" s="9">
        <f t="shared" si="9"/>
        <v>208.87564333105973</v>
      </c>
      <c r="G66" s="9">
        <v>26948.3</v>
      </c>
      <c r="H66" s="9">
        <f t="shared" si="8"/>
        <v>100</v>
      </c>
      <c r="I66" s="9">
        <v>26948.3</v>
      </c>
      <c r="J66" s="9">
        <f t="shared" si="7"/>
        <v>100</v>
      </c>
    </row>
    <row r="67" spans="1:10" ht="15.75" hidden="1" customHeight="1">
      <c r="A67" s="33" t="s">
        <v>117</v>
      </c>
      <c r="B67" s="28" t="s">
        <v>55</v>
      </c>
      <c r="C67" s="34"/>
      <c r="D67" s="9"/>
      <c r="E67" s="9"/>
      <c r="F67" s="9">
        <v>0</v>
      </c>
      <c r="G67" s="9"/>
      <c r="H67" s="9">
        <v>0</v>
      </c>
      <c r="I67" s="9"/>
      <c r="J67" s="9" t="e">
        <f t="shared" si="7"/>
        <v>#DIV/0!</v>
      </c>
    </row>
    <row r="68" spans="1:10">
      <c r="A68" s="33" t="s">
        <v>118</v>
      </c>
      <c r="B68" s="28" t="s">
        <v>56</v>
      </c>
      <c r="C68" s="67">
        <v>29693.200000000001</v>
      </c>
      <c r="D68" s="9">
        <v>36092.800000000003</v>
      </c>
      <c r="E68" s="9">
        <v>36092.800000000003</v>
      </c>
      <c r="F68" s="9">
        <f t="shared" ref="F68:F95" si="13">SUM(E68)/D68*100</f>
        <v>100</v>
      </c>
      <c r="G68" s="9">
        <v>43907.3</v>
      </c>
      <c r="H68" s="9">
        <f t="shared" si="8"/>
        <v>121.65113263587197</v>
      </c>
      <c r="I68" s="9">
        <v>51680.5</v>
      </c>
      <c r="J68" s="9">
        <f t="shared" si="7"/>
        <v>117.7036620334204</v>
      </c>
    </row>
    <row r="69" spans="1:10">
      <c r="A69" s="33" t="s">
        <v>119</v>
      </c>
      <c r="B69" s="28" t="s">
        <v>57</v>
      </c>
      <c r="C69" s="68">
        <v>362604.6</v>
      </c>
      <c r="D69" s="9">
        <v>730509.7</v>
      </c>
      <c r="E69" s="9">
        <v>664026.69999999995</v>
      </c>
      <c r="F69" s="9">
        <f t="shared" si="13"/>
        <v>90.899094153027676</v>
      </c>
      <c r="G69" s="9">
        <v>303735.7</v>
      </c>
      <c r="H69" s="9">
        <f t="shared" si="8"/>
        <v>45.741489009402791</v>
      </c>
      <c r="I69" s="9">
        <v>321110.7</v>
      </c>
      <c r="J69" s="9">
        <f t="shared" si="7"/>
        <v>105.7204339167243</v>
      </c>
    </row>
    <row r="70" spans="1:10">
      <c r="A70" s="33" t="s">
        <v>120</v>
      </c>
      <c r="B70" s="28" t="s">
        <v>58</v>
      </c>
      <c r="C70" s="68">
        <v>50259.1</v>
      </c>
      <c r="D70" s="9">
        <v>49418.7</v>
      </c>
      <c r="E70" s="9">
        <v>61226.9</v>
      </c>
      <c r="F70" s="9">
        <f t="shared" si="13"/>
        <v>123.89419389826119</v>
      </c>
      <c r="G70" s="9">
        <v>60369.2</v>
      </c>
      <c r="H70" s="9">
        <f t="shared" si="8"/>
        <v>98.599145146986046</v>
      </c>
      <c r="I70" s="9">
        <v>60369.2</v>
      </c>
      <c r="J70" s="9">
        <f t="shared" si="7"/>
        <v>100</v>
      </c>
    </row>
    <row r="71" spans="1:10">
      <c r="A71" s="33" t="s">
        <v>121</v>
      </c>
      <c r="B71" s="28" t="s">
        <v>59</v>
      </c>
      <c r="C71" s="34">
        <v>135352.29999999999</v>
      </c>
      <c r="D71" s="9">
        <v>58030.400000000001</v>
      </c>
      <c r="E71" s="9">
        <v>64020.800000000003</v>
      </c>
      <c r="F71" s="9">
        <f t="shared" si="13"/>
        <v>110.32286525683091</v>
      </c>
      <c r="G71" s="9">
        <v>66310.399999999994</v>
      </c>
      <c r="H71" s="9">
        <f t="shared" si="8"/>
        <v>103.57633769025065</v>
      </c>
      <c r="I71" s="9">
        <v>64510.5</v>
      </c>
      <c r="J71" s="9">
        <f t="shared" si="7"/>
        <v>97.285644484123154</v>
      </c>
    </row>
    <row r="72" spans="1:10" s="15" customFormat="1">
      <c r="A72" s="32" t="s">
        <v>122</v>
      </c>
      <c r="B72" s="19" t="s">
        <v>60</v>
      </c>
      <c r="C72" s="8">
        <f>C73+C74+C75+C76</f>
        <v>898886.5</v>
      </c>
      <c r="D72" s="8">
        <f t="shared" ref="D72" si="14">SUM(D73:D76)</f>
        <v>1045836.5</v>
      </c>
      <c r="E72" s="8">
        <f>SUM(E73:E76)</f>
        <v>575423.19999999995</v>
      </c>
      <c r="F72" s="8">
        <f t="shared" si="13"/>
        <v>55.020378424352181</v>
      </c>
      <c r="G72" s="8">
        <f>SUM(G73:G76)</f>
        <v>482155</v>
      </c>
      <c r="H72" s="8">
        <f t="shared" si="8"/>
        <v>83.791373027712481</v>
      </c>
      <c r="I72" s="8">
        <f>SUM(I73:I76)</f>
        <v>575364.69999999995</v>
      </c>
      <c r="J72" s="8">
        <f t="shared" si="7"/>
        <v>119.33189534485797</v>
      </c>
    </row>
    <row r="73" spans="1:10">
      <c r="A73" s="33" t="s">
        <v>123</v>
      </c>
      <c r="B73" s="28" t="s">
        <v>61</v>
      </c>
      <c r="C73" s="34">
        <v>254099.3</v>
      </c>
      <c r="D73" s="9">
        <v>561285.30000000005</v>
      </c>
      <c r="E73" s="9">
        <v>95910.8</v>
      </c>
      <c r="F73" s="9">
        <f t="shared" si="13"/>
        <v>17.087709227375097</v>
      </c>
      <c r="G73" s="9">
        <v>86868.2</v>
      </c>
      <c r="H73" s="9">
        <f t="shared" si="8"/>
        <v>90.571864690941993</v>
      </c>
      <c r="I73" s="9">
        <v>93622.7</v>
      </c>
      <c r="J73" s="9">
        <f t="shared" si="7"/>
        <v>107.77557264913973</v>
      </c>
    </row>
    <row r="74" spans="1:10">
      <c r="A74" s="33" t="s">
        <v>124</v>
      </c>
      <c r="B74" s="28" t="s">
        <v>62</v>
      </c>
      <c r="C74" s="34">
        <v>447801.7</v>
      </c>
      <c r="D74" s="9">
        <v>352747.2</v>
      </c>
      <c r="E74" s="9">
        <v>265806.7</v>
      </c>
      <c r="F74" s="9">
        <f t="shared" si="13"/>
        <v>75.35331251389097</v>
      </c>
      <c r="G74" s="9">
        <v>216698.4</v>
      </c>
      <c r="H74" s="9">
        <f t="shared" si="8"/>
        <v>81.524807312983455</v>
      </c>
      <c r="I74" s="9">
        <v>266931.3</v>
      </c>
      <c r="J74" s="9">
        <f t="shared" si="7"/>
        <v>123.18102025672547</v>
      </c>
    </row>
    <row r="75" spans="1:10">
      <c r="A75" s="33" t="s">
        <v>125</v>
      </c>
      <c r="B75" s="28" t="s">
        <v>63</v>
      </c>
      <c r="C75" s="34">
        <v>196980.6</v>
      </c>
      <c r="D75" s="9">
        <v>131797.29999999999</v>
      </c>
      <c r="E75" s="9">
        <v>213686.2</v>
      </c>
      <c r="F75" s="9">
        <f t="shared" si="13"/>
        <v>162.13245643120158</v>
      </c>
      <c r="G75" s="9">
        <v>178568.9</v>
      </c>
      <c r="H75" s="9">
        <f t="shared" si="8"/>
        <v>83.565948573188152</v>
      </c>
      <c r="I75" s="9">
        <v>214791.2</v>
      </c>
      <c r="J75" s="9">
        <f t="shared" si="7"/>
        <v>120.2847752324173</v>
      </c>
    </row>
    <row r="76" spans="1:10">
      <c r="A76" s="33" t="s">
        <v>126</v>
      </c>
      <c r="B76" s="28" t="s">
        <v>64</v>
      </c>
      <c r="C76" s="34">
        <v>4.9000000000000004</v>
      </c>
      <c r="D76" s="9">
        <v>6.7</v>
      </c>
      <c r="E76" s="9">
        <v>19.5</v>
      </c>
      <c r="F76" s="9">
        <f t="shared" si="13"/>
        <v>291.04477611940297</v>
      </c>
      <c r="G76" s="9">
        <v>19.5</v>
      </c>
      <c r="H76" s="9">
        <f t="shared" si="8"/>
        <v>100</v>
      </c>
      <c r="I76" s="9">
        <v>19.5</v>
      </c>
      <c r="J76" s="9">
        <f t="shared" si="7"/>
        <v>100</v>
      </c>
    </row>
    <row r="77" spans="1:10" s="15" customFormat="1" ht="18.75" customHeight="1">
      <c r="A77" s="32" t="s">
        <v>127</v>
      </c>
      <c r="B77" s="19" t="s">
        <v>65</v>
      </c>
      <c r="C77" s="8">
        <f>C78</f>
        <v>6303.6</v>
      </c>
      <c r="D77" s="8">
        <f t="shared" ref="D77" si="15">SUM(D78)</f>
        <v>3984</v>
      </c>
      <c r="E77" s="8">
        <f>E78</f>
        <v>7422.5</v>
      </c>
      <c r="F77" s="8">
        <f t="shared" si="13"/>
        <v>186.30773092369478</v>
      </c>
      <c r="G77" s="8">
        <f>G78</f>
        <v>7422.5</v>
      </c>
      <c r="H77" s="8">
        <f t="shared" si="8"/>
        <v>100</v>
      </c>
      <c r="I77" s="8">
        <f>I78</f>
        <v>7422.5</v>
      </c>
      <c r="J77" s="8">
        <f t="shared" si="7"/>
        <v>100</v>
      </c>
    </row>
    <row r="78" spans="1:10" ht="16.5" customHeight="1">
      <c r="A78" s="33" t="s">
        <v>128</v>
      </c>
      <c r="B78" s="28" t="s">
        <v>66</v>
      </c>
      <c r="C78" s="9">
        <v>6303.6</v>
      </c>
      <c r="D78" s="9">
        <v>3984</v>
      </c>
      <c r="E78" s="9">
        <v>7422.5</v>
      </c>
      <c r="F78" s="9">
        <f t="shared" si="13"/>
        <v>186.30773092369478</v>
      </c>
      <c r="G78" s="9">
        <v>7422.5</v>
      </c>
      <c r="H78" s="9">
        <f t="shared" si="8"/>
        <v>100</v>
      </c>
      <c r="I78" s="9">
        <v>7422.5</v>
      </c>
      <c r="J78" s="9">
        <f t="shared" si="7"/>
        <v>100</v>
      </c>
    </row>
    <row r="79" spans="1:10" s="15" customFormat="1">
      <c r="A79" s="32" t="s">
        <v>129</v>
      </c>
      <c r="B79" s="19" t="s">
        <v>67</v>
      </c>
      <c r="C79" s="8">
        <f>C80+C81+C82+C83+C84</f>
        <v>3647431.6</v>
      </c>
      <c r="D79" s="8">
        <f t="shared" ref="D79" si="16">SUM(D80:D84)</f>
        <v>3849768.3000000003</v>
      </c>
      <c r="E79" s="8">
        <f>SUM(E80:E84)</f>
        <v>4043789.7</v>
      </c>
      <c r="F79" s="8">
        <f t="shared" si="13"/>
        <v>105.03982018865914</v>
      </c>
      <c r="G79" s="8">
        <f>SUM(G80:G84)</f>
        <v>4057958.8000000003</v>
      </c>
      <c r="H79" s="8">
        <f t="shared" si="8"/>
        <v>100.35039161408419</v>
      </c>
      <c r="I79" s="8">
        <f>SUM(I80:I84)</f>
        <v>4041986.9000000004</v>
      </c>
      <c r="J79" s="8">
        <f t="shared" si="7"/>
        <v>99.606405565280753</v>
      </c>
    </row>
    <row r="80" spans="1:10">
      <c r="A80" s="33" t="s">
        <v>130</v>
      </c>
      <c r="B80" s="28" t="s">
        <v>68</v>
      </c>
      <c r="C80" s="34">
        <v>1258746.3</v>
      </c>
      <c r="D80" s="9">
        <v>1283440.5</v>
      </c>
      <c r="E80" s="9">
        <v>1421775.5</v>
      </c>
      <c r="F80" s="9">
        <f t="shared" si="13"/>
        <v>110.77845057873739</v>
      </c>
      <c r="G80" s="9">
        <v>1422832.5</v>
      </c>
      <c r="H80" s="9">
        <f t="shared" si="8"/>
        <v>100.07434366396102</v>
      </c>
      <c r="I80" s="9">
        <v>1420434.9</v>
      </c>
      <c r="J80" s="9">
        <f t="shared" si="7"/>
        <v>99.831491057450535</v>
      </c>
    </row>
    <row r="81" spans="1:10">
      <c r="A81" s="33" t="s">
        <v>131</v>
      </c>
      <c r="B81" s="28" t="s">
        <v>69</v>
      </c>
      <c r="C81" s="34">
        <v>1922989.1</v>
      </c>
      <c r="D81" s="9">
        <v>2115448.5</v>
      </c>
      <c r="E81" s="9">
        <v>2067017.9</v>
      </c>
      <c r="F81" s="9">
        <f t="shared" si="13"/>
        <v>97.710622593743125</v>
      </c>
      <c r="G81" s="9">
        <v>2067914.7</v>
      </c>
      <c r="H81" s="9">
        <f t="shared" si="8"/>
        <v>100.0433861748367</v>
      </c>
      <c r="I81" s="9">
        <v>2061376.5</v>
      </c>
      <c r="J81" s="9">
        <f t="shared" si="7"/>
        <v>99.683826417018068</v>
      </c>
    </row>
    <row r="82" spans="1:10">
      <c r="A82" s="33" t="s">
        <v>140</v>
      </c>
      <c r="B82" s="28" t="s">
        <v>141</v>
      </c>
      <c r="C82" s="34">
        <v>280921</v>
      </c>
      <c r="D82" s="9">
        <v>256414.6</v>
      </c>
      <c r="E82" s="9">
        <v>313662.7</v>
      </c>
      <c r="F82" s="9">
        <f t="shared" si="13"/>
        <v>122.3263807911094</v>
      </c>
      <c r="G82" s="9">
        <v>319897</v>
      </c>
      <c r="H82" s="9">
        <f t="shared" si="8"/>
        <v>101.98758092690015</v>
      </c>
      <c r="I82" s="9">
        <v>311213.7</v>
      </c>
      <c r="J82" s="9">
        <f t="shared" si="7"/>
        <v>97.28559505090702</v>
      </c>
    </row>
    <row r="83" spans="1:10">
      <c r="A83" s="33" t="s">
        <v>132</v>
      </c>
      <c r="B83" s="28" t="s">
        <v>70</v>
      </c>
      <c r="C83" s="34">
        <v>69914.399999999994</v>
      </c>
      <c r="D83" s="9">
        <v>70529.2</v>
      </c>
      <c r="E83" s="9">
        <v>94234.6</v>
      </c>
      <c r="F83" s="9">
        <f t="shared" si="13"/>
        <v>133.61075979877839</v>
      </c>
      <c r="G83" s="9">
        <v>95234.6</v>
      </c>
      <c r="H83" s="9">
        <f t="shared" si="8"/>
        <v>101.06118134952555</v>
      </c>
      <c r="I83" s="9">
        <v>95234.6</v>
      </c>
      <c r="J83" s="9">
        <f t="shared" si="7"/>
        <v>100</v>
      </c>
    </row>
    <row r="84" spans="1:10">
      <c r="A84" s="33" t="s">
        <v>133</v>
      </c>
      <c r="B84" s="28" t="s">
        <v>71</v>
      </c>
      <c r="C84" s="34">
        <v>114860.8</v>
      </c>
      <c r="D84" s="9">
        <v>123935.5</v>
      </c>
      <c r="E84" s="9">
        <v>147099</v>
      </c>
      <c r="F84" s="9">
        <f t="shared" si="13"/>
        <v>118.68996373113434</v>
      </c>
      <c r="G84" s="9">
        <v>152080</v>
      </c>
      <c r="H84" s="9">
        <f t="shared" si="8"/>
        <v>103.38615490248064</v>
      </c>
      <c r="I84" s="9">
        <v>153727.20000000001</v>
      </c>
      <c r="J84" s="9">
        <f t="shared" si="7"/>
        <v>101.08311415044714</v>
      </c>
    </row>
    <row r="85" spans="1:10" s="15" customFormat="1">
      <c r="A85" s="32" t="s">
        <v>134</v>
      </c>
      <c r="B85" s="19" t="s">
        <v>72</v>
      </c>
      <c r="C85" s="8">
        <f>C86+C87</f>
        <v>408576</v>
      </c>
      <c r="D85" s="8">
        <f t="shared" ref="D85" si="17">SUM(D86:D87)</f>
        <v>381759.9</v>
      </c>
      <c r="E85" s="8">
        <f>SUM(E86:E87)</f>
        <v>512003.69999999995</v>
      </c>
      <c r="F85" s="8">
        <f t="shared" si="13"/>
        <v>134.11667909594485</v>
      </c>
      <c r="G85" s="8">
        <f>SUM(G86:G87)</f>
        <v>492519.89999999997</v>
      </c>
      <c r="H85" s="8">
        <f t="shared" si="8"/>
        <v>96.194597812476744</v>
      </c>
      <c r="I85" s="8">
        <f>SUM(I86:I87)</f>
        <v>414125.3</v>
      </c>
      <c r="J85" s="8">
        <f t="shared" si="7"/>
        <v>84.082957866270988</v>
      </c>
    </row>
    <row r="86" spans="1:10">
      <c r="A86" s="33" t="s">
        <v>135</v>
      </c>
      <c r="B86" s="28" t="s">
        <v>73</v>
      </c>
      <c r="C86" s="34">
        <v>408262.2</v>
      </c>
      <c r="D86" s="9">
        <v>381430.9</v>
      </c>
      <c r="E86" s="9">
        <v>511660.1</v>
      </c>
      <c r="F86" s="9">
        <f t="shared" si="13"/>
        <v>134.14227845725136</v>
      </c>
      <c r="G86" s="9">
        <v>492161.8</v>
      </c>
      <c r="H86" s="9">
        <f t="shared" si="8"/>
        <v>96.1892084217628</v>
      </c>
      <c r="I86" s="9">
        <v>413752.7</v>
      </c>
      <c r="J86" s="9">
        <f t="shared" si="7"/>
        <v>84.068430341403982</v>
      </c>
    </row>
    <row r="87" spans="1:10">
      <c r="A87" s="33" t="s">
        <v>136</v>
      </c>
      <c r="B87" s="28" t="s">
        <v>74</v>
      </c>
      <c r="C87" s="34">
        <v>313.8</v>
      </c>
      <c r="D87" s="9">
        <v>329</v>
      </c>
      <c r="E87" s="9">
        <v>343.6</v>
      </c>
      <c r="F87" s="9">
        <f t="shared" si="13"/>
        <v>104.43768996960488</v>
      </c>
      <c r="G87" s="9">
        <v>358.1</v>
      </c>
      <c r="H87" s="9">
        <f t="shared" si="8"/>
        <v>104.22002328288708</v>
      </c>
      <c r="I87" s="9">
        <v>372.6</v>
      </c>
      <c r="J87" s="9">
        <f t="shared" si="7"/>
        <v>104.04914828260263</v>
      </c>
    </row>
    <row r="88" spans="1:10" s="15" customFormat="1">
      <c r="A88" s="32" t="s">
        <v>137</v>
      </c>
      <c r="B88" s="19" t="s">
        <v>75</v>
      </c>
      <c r="C88" s="8">
        <f>C89</f>
        <v>886.9</v>
      </c>
      <c r="D88" s="8">
        <f t="shared" ref="D88" si="18">SUM(D89)</f>
        <v>888.5</v>
      </c>
      <c r="E88" s="8">
        <f>E89</f>
        <v>888.5</v>
      </c>
      <c r="F88" s="8">
        <f t="shared" si="13"/>
        <v>100</v>
      </c>
      <c r="G88" s="8">
        <f>G89</f>
        <v>888.5</v>
      </c>
      <c r="H88" s="8">
        <f t="shared" si="8"/>
        <v>100</v>
      </c>
      <c r="I88" s="8">
        <f>I89</f>
        <v>888.5</v>
      </c>
      <c r="J88" s="8">
        <f t="shared" si="7"/>
        <v>100</v>
      </c>
    </row>
    <row r="89" spans="1:10">
      <c r="A89" s="33" t="s">
        <v>138</v>
      </c>
      <c r="B89" s="28" t="s">
        <v>76</v>
      </c>
      <c r="C89" s="9">
        <v>886.9</v>
      </c>
      <c r="D89" s="9">
        <v>888.5</v>
      </c>
      <c r="E89" s="9">
        <v>888.5</v>
      </c>
      <c r="F89" s="9">
        <f t="shared" si="13"/>
        <v>100</v>
      </c>
      <c r="G89" s="9">
        <v>888.5</v>
      </c>
      <c r="H89" s="9">
        <f t="shared" si="8"/>
        <v>100</v>
      </c>
      <c r="I89" s="9">
        <v>888.5</v>
      </c>
      <c r="J89" s="9">
        <f t="shared" si="7"/>
        <v>100</v>
      </c>
    </row>
    <row r="90" spans="1:10" s="15" customFormat="1">
      <c r="A90" s="18">
        <v>1000</v>
      </c>
      <c r="B90" s="19" t="s">
        <v>77</v>
      </c>
      <c r="C90" s="8">
        <f>C91+C92+C93+C94</f>
        <v>129418.50000000001</v>
      </c>
      <c r="D90" s="8">
        <f>SUM(D91:D94)</f>
        <v>59098</v>
      </c>
      <c r="E90" s="8">
        <f>SUM(E91:E94)</f>
        <v>82121.7</v>
      </c>
      <c r="F90" s="8">
        <f t="shared" si="13"/>
        <v>138.95850959423331</v>
      </c>
      <c r="G90" s="8">
        <f>SUM(G91:G94)</f>
        <v>82522.2</v>
      </c>
      <c r="H90" s="8">
        <f t="shared" si="8"/>
        <v>100.48769082958584</v>
      </c>
      <c r="I90" s="8">
        <f>SUM(I91:I94)</f>
        <v>73329.3</v>
      </c>
      <c r="J90" s="8">
        <f t="shared" si="7"/>
        <v>88.860088557988036</v>
      </c>
    </row>
    <row r="91" spans="1:10">
      <c r="A91" s="35">
        <v>1001</v>
      </c>
      <c r="B91" s="28" t="s">
        <v>78</v>
      </c>
      <c r="C91" s="34">
        <v>12639.3</v>
      </c>
      <c r="D91" s="9">
        <v>10533.9</v>
      </c>
      <c r="E91" s="9">
        <v>13508.6</v>
      </c>
      <c r="F91" s="9">
        <f t="shared" si="13"/>
        <v>128.23930358176935</v>
      </c>
      <c r="G91" s="9">
        <v>13508.6</v>
      </c>
      <c r="H91" s="9">
        <f t="shared" si="8"/>
        <v>100</v>
      </c>
      <c r="I91" s="9">
        <v>13508.6</v>
      </c>
      <c r="J91" s="9">
        <v>0</v>
      </c>
    </row>
    <row r="92" spans="1:10">
      <c r="A92" s="35">
        <v>1003</v>
      </c>
      <c r="B92" s="28" t="s">
        <v>79</v>
      </c>
      <c r="C92" s="34">
        <v>81129.3</v>
      </c>
      <c r="D92" s="9">
        <v>8800</v>
      </c>
      <c r="E92" s="9">
        <v>17632.400000000001</v>
      </c>
      <c r="F92" s="9">
        <f t="shared" si="13"/>
        <v>200.36818181818185</v>
      </c>
      <c r="G92" s="9">
        <v>18039.099999999999</v>
      </c>
      <c r="H92" s="9">
        <f t="shared" si="8"/>
        <v>102.30654930695763</v>
      </c>
      <c r="I92" s="9">
        <v>8896.7000000000007</v>
      </c>
      <c r="J92" s="9">
        <f t="shared" si="7"/>
        <v>49.318979328237006</v>
      </c>
    </row>
    <row r="93" spans="1:10">
      <c r="A93" s="35">
        <v>1004</v>
      </c>
      <c r="B93" s="28" t="s">
        <v>80</v>
      </c>
      <c r="C93" s="34">
        <v>33892.6</v>
      </c>
      <c r="D93" s="9">
        <v>36923.199999999997</v>
      </c>
      <c r="E93" s="9">
        <v>46180.7</v>
      </c>
      <c r="F93" s="9">
        <f t="shared" si="13"/>
        <v>125.07231225895914</v>
      </c>
      <c r="G93" s="9">
        <v>46174.5</v>
      </c>
      <c r="H93" s="9">
        <f t="shared" si="8"/>
        <v>99.986574478082844</v>
      </c>
      <c r="I93" s="9">
        <v>46124</v>
      </c>
      <c r="J93" s="9">
        <f t="shared" si="7"/>
        <v>99.890632275390104</v>
      </c>
    </row>
    <row r="94" spans="1:10">
      <c r="A94" s="35">
        <v>1006</v>
      </c>
      <c r="B94" s="28" t="s">
        <v>81</v>
      </c>
      <c r="C94" s="34">
        <v>1757.3</v>
      </c>
      <c r="D94" s="9">
        <v>2840.9</v>
      </c>
      <c r="E94" s="9">
        <v>4800</v>
      </c>
      <c r="F94" s="9">
        <f t="shared" si="13"/>
        <v>168.96054067373015</v>
      </c>
      <c r="G94" s="9">
        <v>4800</v>
      </c>
      <c r="H94" s="9">
        <f t="shared" si="8"/>
        <v>100</v>
      </c>
      <c r="I94" s="9">
        <v>4800</v>
      </c>
      <c r="J94" s="9">
        <f t="shared" si="7"/>
        <v>100</v>
      </c>
    </row>
    <row r="95" spans="1:10" s="15" customFormat="1">
      <c r="A95" s="18">
        <v>1100</v>
      </c>
      <c r="B95" s="19" t="s">
        <v>82</v>
      </c>
      <c r="C95" s="8">
        <f>C96+C98+C97</f>
        <v>362317.4</v>
      </c>
      <c r="D95" s="8">
        <f t="shared" ref="D95:I95" si="19">D96+D98+D97</f>
        <v>355119.5</v>
      </c>
      <c r="E95" s="8">
        <f>SUM(E96:E98)</f>
        <v>470524.30000000005</v>
      </c>
      <c r="F95" s="8">
        <f t="shared" si="13"/>
        <v>132.4974550820217</v>
      </c>
      <c r="G95" s="8">
        <f t="shared" si="19"/>
        <v>465123.7</v>
      </c>
      <c r="H95" s="8">
        <f t="shared" si="8"/>
        <v>98.852216559272279</v>
      </c>
      <c r="I95" s="8">
        <f t="shared" si="19"/>
        <v>477993.2</v>
      </c>
      <c r="J95" s="8">
        <f t="shared" si="7"/>
        <v>102.76689835413674</v>
      </c>
    </row>
    <row r="96" spans="1:10">
      <c r="A96" s="35">
        <v>1101</v>
      </c>
      <c r="B96" s="28" t="s">
        <v>83</v>
      </c>
      <c r="C96" s="34">
        <v>54891</v>
      </c>
      <c r="D96" s="9">
        <v>68997.100000000006</v>
      </c>
      <c r="E96" s="9">
        <v>132330.5</v>
      </c>
      <c r="F96" s="9">
        <f>SUM(E96)/D96*100</f>
        <v>191.79139413105764</v>
      </c>
      <c r="G96" s="9">
        <v>132330.5</v>
      </c>
      <c r="H96" s="9">
        <f t="shared" si="8"/>
        <v>100</v>
      </c>
      <c r="I96" s="9">
        <v>132330.5</v>
      </c>
      <c r="J96" s="9">
        <f t="shared" si="7"/>
        <v>100</v>
      </c>
    </row>
    <row r="97" spans="1:10">
      <c r="A97" s="35">
        <v>1102</v>
      </c>
      <c r="B97" s="28" t="s">
        <v>160</v>
      </c>
      <c r="C97" s="34"/>
      <c r="D97" s="9"/>
      <c r="E97" s="9">
        <v>12631.6</v>
      </c>
      <c r="F97" s="9">
        <v>0</v>
      </c>
      <c r="G97" s="9">
        <v>23157.9</v>
      </c>
      <c r="H97" s="9">
        <f t="shared" si="8"/>
        <v>183.33306944488425</v>
      </c>
      <c r="I97" s="9">
        <v>0</v>
      </c>
      <c r="J97" s="9">
        <f t="shared" si="7"/>
        <v>0</v>
      </c>
    </row>
    <row r="98" spans="1:10" ht="24.75" customHeight="1">
      <c r="A98" s="35">
        <v>1103</v>
      </c>
      <c r="B98" s="28" t="s">
        <v>157</v>
      </c>
      <c r="C98" s="34">
        <v>307426.40000000002</v>
      </c>
      <c r="D98" s="9">
        <v>286122.40000000002</v>
      </c>
      <c r="E98" s="9">
        <v>325562.2</v>
      </c>
      <c r="F98" s="9">
        <f t="shared" ref="F97:F98" si="20">SUM(E98)/D98*100</f>
        <v>113.78424059074017</v>
      </c>
      <c r="G98" s="9">
        <v>309635.3</v>
      </c>
      <c r="H98" s="9">
        <f t="shared" si="8"/>
        <v>95.107878003035978</v>
      </c>
      <c r="I98" s="9">
        <v>345662.7</v>
      </c>
      <c r="J98" s="9">
        <f t="shared" si="7"/>
        <v>111.63543045641116</v>
      </c>
    </row>
    <row r="99" spans="1:10" ht="19.5" hidden="1" customHeight="1">
      <c r="A99" s="35">
        <v>1105</v>
      </c>
      <c r="B99" s="28" t="s">
        <v>84</v>
      </c>
      <c r="C99" s="9">
        <v>0</v>
      </c>
      <c r="D99" s="9"/>
      <c r="E99" s="9"/>
      <c r="F99" s="9" t="e">
        <f>SUM(E99)/D99*100</f>
        <v>#DIV/0!</v>
      </c>
      <c r="G99" s="9"/>
      <c r="H99" s="9" t="e">
        <f t="shared" si="8"/>
        <v>#DIV/0!</v>
      </c>
      <c r="I99" s="9"/>
      <c r="J99" s="9" t="e">
        <f t="shared" si="7"/>
        <v>#DIV/0!</v>
      </c>
    </row>
    <row r="100" spans="1:10" s="15" customFormat="1">
      <c r="A100" s="18">
        <v>1200</v>
      </c>
      <c r="B100" s="19" t="s">
        <v>85</v>
      </c>
      <c r="C100" s="8">
        <f>C101+C102</f>
        <v>30907.200000000001</v>
      </c>
      <c r="D100" s="8">
        <f t="shared" ref="D100" si="21">SUM(D101:D102)</f>
        <v>35304.399999999994</v>
      </c>
      <c r="E100" s="8">
        <f>SUM(E101:E102)</f>
        <v>42517.8</v>
      </c>
      <c r="F100" s="8">
        <f>SUM(E100)/D100*100</f>
        <v>120.43201413988061</v>
      </c>
      <c r="G100" s="8">
        <f>G101+G102</f>
        <v>43925.3</v>
      </c>
      <c r="H100" s="8">
        <f t="shared" si="8"/>
        <v>103.31037824158354</v>
      </c>
      <c r="I100" s="8">
        <f>I101+I102</f>
        <v>44756.2</v>
      </c>
      <c r="J100" s="8">
        <f t="shared" si="7"/>
        <v>101.89162054670086</v>
      </c>
    </row>
    <row r="101" spans="1:10">
      <c r="A101" s="35">
        <v>1202</v>
      </c>
      <c r="B101" s="28" t="s">
        <v>86</v>
      </c>
      <c r="C101" s="34">
        <v>23874.2</v>
      </c>
      <c r="D101" s="9">
        <v>24934.1</v>
      </c>
      <c r="E101" s="9">
        <v>31440.6</v>
      </c>
      <c r="F101" s="9">
        <f>SUM(E101)/D101*100</f>
        <v>126.09478585551514</v>
      </c>
      <c r="G101" s="9">
        <v>31440.6</v>
      </c>
      <c r="H101" s="9">
        <f t="shared" si="8"/>
        <v>100</v>
      </c>
      <c r="I101" s="9">
        <v>31440.6</v>
      </c>
      <c r="J101" s="9">
        <f t="shared" si="7"/>
        <v>100</v>
      </c>
    </row>
    <row r="102" spans="1:10">
      <c r="A102" s="35">
        <v>1204</v>
      </c>
      <c r="B102" s="28" t="s">
        <v>87</v>
      </c>
      <c r="C102" s="34">
        <v>7033</v>
      </c>
      <c r="D102" s="9">
        <v>10370.299999999999</v>
      </c>
      <c r="E102" s="9">
        <v>11077.2</v>
      </c>
      <c r="F102" s="9">
        <f>SUM(E102)/D102*100</f>
        <v>106.81658196966337</v>
      </c>
      <c r="G102" s="9">
        <v>12484.7</v>
      </c>
      <c r="H102" s="9">
        <f t="shared" si="8"/>
        <v>112.70627956523309</v>
      </c>
      <c r="I102" s="9">
        <v>13315.6</v>
      </c>
      <c r="J102" s="9">
        <f t="shared" si="7"/>
        <v>106.65534614367986</v>
      </c>
    </row>
    <row r="103" spans="1:10" s="15" customFormat="1">
      <c r="A103" s="18">
        <v>1300</v>
      </c>
      <c r="B103" s="19" t="s">
        <v>88</v>
      </c>
      <c r="C103" s="8">
        <f>C104</f>
        <v>276.7</v>
      </c>
      <c r="D103" s="8">
        <f t="shared" ref="D103" si="22">SUM(D104)</f>
        <v>500</v>
      </c>
      <c r="E103" s="8">
        <f>E104</f>
        <v>500</v>
      </c>
      <c r="F103" s="8">
        <f>SUM(E103)/D103*100</f>
        <v>100</v>
      </c>
      <c r="G103" s="8">
        <f>G104</f>
        <v>500</v>
      </c>
      <c r="H103" s="8">
        <f t="shared" si="8"/>
        <v>100</v>
      </c>
      <c r="I103" s="8">
        <f>I104</f>
        <v>500</v>
      </c>
      <c r="J103" s="8">
        <f t="shared" si="7"/>
        <v>100</v>
      </c>
    </row>
    <row r="104" spans="1:10">
      <c r="A104" s="35">
        <v>1301</v>
      </c>
      <c r="B104" s="28" t="s">
        <v>89</v>
      </c>
      <c r="C104" s="9">
        <v>276.7</v>
      </c>
      <c r="D104" s="9">
        <v>500</v>
      </c>
      <c r="E104" s="9">
        <v>500</v>
      </c>
      <c r="F104" s="9">
        <f t="shared" ref="F104:F108" si="23">SUM(E104)/D104*100</f>
        <v>100</v>
      </c>
      <c r="G104" s="9">
        <v>500</v>
      </c>
      <c r="H104" s="9">
        <f t="shared" si="8"/>
        <v>100</v>
      </c>
      <c r="I104" s="9">
        <v>500</v>
      </c>
      <c r="J104" s="9">
        <f t="shared" si="7"/>
        <v>100</v>
      </c>
    </row>
    <row r="105" spans="1:10" s="15" customFormat="1" ht="31.5">
      <c r="A105" s="18"/>
      <c r="B105" s="19" t="s">
        <v>146</v>
      </c>
      <c r="C105" s="8">
        <f>SUM(C45-C46)</f>
        <v>-41033.200000001118</v>
      </c>
      <c r="D105" s="8">
        <f>SUM(D45-D46)</f>
        <v>-191517.30000000075</v>
      </c>
      <c r="E105" s="8">
        <f>SUM(E45-E46)</f>
        <v>-245653.59999999963</v>
      </c>
      <c r="F105" s="8">
        <f t="shared" si="23"/>
        <v>128.26705472560374</v>
      </c>
      <c r="G105" s="8">
        <f>SUM(G45-G46)</f>
        <v>-263825.5</v>
      </c>
      <c r="H105" s="8">
        <f>SUM(G105)/E105*100</f>
        <v>107.39736767545863</v>
      </c>
      <c r="I105" s="8">
        <f>SUM(I45-I46)</f>
        <v>-281600.10000000149</v>
      </c>
      <c r="J105" s="8">
        <f>SUM(I105/G105*100)</f>
        <v>106.73725625460825</v>
      </c>
    </row>
    <row r="106" spans="1:10" ht="31.5">
      <c r="A106" s="18"/>
      <c r="B106" s="19" t="s">
        <v>90</v>
      </c>
      <c r="C106" s="8">
        <f t="shared" ref="C106:I106" si="24">SUM(C108+C109+C110+C111+C115)</f>
        <v>41033.199999999444</v>
      </c>
      <c r="D106" s="8">
        <f>SUM(D108+D109+D110+D111+D115)</f>
        <v>191517.30000000002</v>
      </c>
      <c r="E106" s="8">
        <f>SUM(E108+E109+E110+E111+E115)</f>
        <v>245653.60000000003</v>
      </c>
      <c r="F106" s="8">
        <f t="shared" si="23"/>
        <v>128.26705472560442</v>
      </c>
      <c r="G106" s="8">
        <f t="shared" si="24"/>
        <v>263825.5</v>
      </c>
      <c r="H106" s="8">
        <f t="shared" si="8"/>
        <v>107.39736767545844</v>
      </c>
      <c r="I106" s="8">
        <f t="shared" si="24"/>
        <v>281600.09999999998</v>
      </c>
      <c r="J106" s="9">
        <f>SUM(I106/G106*100)</f>
        <v>106.73725625460769</v>
      </c>
    </row>
    <row r="107" spans="1:10">
      <c r="A107" s="18"/>
      <c r="B107" s="19" t="s">
        <v>91</v>
      </c>
      <c r="C107" s="9"/>
      <c r="D107" s="9"/>
      <c r="E107" s="9"/>
      <c r="F107" s="9"/>
      <c r="G107" s="9"/>
      <c r="H107" s="9"/>
      <c r="I107" s="9"/>
      <c r="J107" s="9"/>
    </row>
    <row r="108" spans="1:10" ht="31.5">
      <c r="A108" s="18">
        <v>10100</v>
      </c>
      <c r="B108" s="19" t="s">
        <v>92</v>
      </c>
      <c r="C108" s="8">
        <v>0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</row>
    <row r="109" spans="1:10">
      <c r="A109" s="18">
        <v>10200</v>
      </c>
      <c r="B109" s="19" t="s">
        <v>93</v>
      </c>
      <c r="C109" s="9"/>
      <c r="D109" s="9">
        <v>318713.90000000002</v>
      </c>
      <c r="E109" s="9">
        <v>389298.9</v>
      </c>
      <c r="F109" s="9">
        <f>SUM(E109)/D109*100</f>
        <v>122.1468219616402</v>
      </c>
      <c r="G109" s="9">
        <v>337158.8</v>
      </c>
      <c r="H109" s="9">
        <f>SUM(G109)/E109*100</f>
        <v>86.606666497131116</v>
      </c>
      <c r="I109" s="9">
        <v>281600.09999999998</v>
      </c>
      <c r="J109" s="9">
        <f>SUM(I109/G109*100)</f>
        <v>83.521503813633217</v>
      </c>
    </row>
    <row r="110" spans="1:10" ht="31.5">
      <c r="A110" s="18">
        <v>10300</v>
      </c>
      <c r="B110" s="19" t="s">
        <v>94</v>
      </c>
      <c r="C110" s="9">
        <v>77654.3</v>
      </c>
      <c r="D110" s="9">
        <v>-127196.6</v>
      </c>
      <c r="E110" s="9">
        <v>-143645.29999999999</v>
      </c>
      <c r="F110" s="9">
        <v>0</v>
      </c>
      <c r="G110" s="9">
        <v>-73333.3</v>
      </c>
      <c r="H110" s="9">
        <f>SUM(G110)/E110*100</f>
        <v>51.051652925643928</v>
      </c>
      <c r="I110" s="9"/>
      <c r="J110" s="9">
        <v>0</v>
      </c>
    </row>
    <row r="111" spans="1:10">
      <c r="A111" s="18">
        <v>10500</v>
      </c>
      <c r="B111" s="19" t="s">
        <v>95</v>
      </c>
      <c r="C111" s="8">
        <f>SUM(C112:C114)</f>
        <v>-36621.100000000559</v>
      </c>
      <c r="D111" s="8">
        <f t="shared" ref="D111:I111" si="25">SUM(D112:D114)</f>
        <v>0</v>
      </c>
      <c r="E111" s="8">
        <f t="shared" si="25"/>
        <v>0</v>
      </c>
      <c r="F111" s="8">
        <v>0</v>
      </c>
      <c r="G111" s="8">
        <f t="shared" si="25"/>
        <v>0</v>
      </c>
      <c r="H111" s="8">
        <v>0</v>
      </c>
      <c r="I111" s="8">
        <f t="shared" si="25"/>
        <v>0</v>
      </c>
      <c r="J111" s="8">
        <v>0</v>
      </c>
    </row>
    <row r="112" spans="1:10">
      <c r="A112" s="35">
        <v>10502</v>
      </c>
      <c r="B112" s="28" t="s">
        <v>96</v>
      </c>
      <c r="C112" s="9"/>
      <c r="D112" s="9"/>
      <c r="E112" s="9"/>
      <c r="F112" s="9"/>
      <c r="G112" s="9"/>
      <c r="H112" s="9"/>
      <c r="I112" s="9"/>
      <c r="J112" s="9"/>
    </row>
    <row r="113" spans="1:10">
      <c r="A113" s="35">
        <v>10502</v>
      </c>
      <c r="B113" s="28" t="s">
        <v>100</v>
      </c>
      <c r="C113" s="9">
        <v>-7041240.4000000004</v>
      </c>
      <c r="D113" s="9">
        <v>-7458116.7999999998</v>
      </c>
      <c r="E113" s="9"/>
      <c r="F113" s="9"/>
      <c r="G113" s="9"/>
      <c r="H113" s="9"/>
      <c r="I113" s="9"/>
      <c r="J113" s="9"/>
    </row>
    <row r="114" spans="1:10">
      <c r="A114" s="35">
        <v>10502</v>
      </c>
      <c r="B114" s="28" t="s">
        <v>99</v>
      </c>
      <c r="C114" s="9">
        <v>7004619.2999999998</v>
      </c>
      <c r="D114" s="9">
        <v>7458116.7999999998</v>
      </c>
      <c r="E114" s="9"/>
      <c r="F114" s="9"/>
      <c r="G114" s="9"/>
      <c r="H114" s="9"/>
      <c r="I114" s="9"/>
      <c r="J114" s="9"/>
    </row>
    <row r="115" spans="1:10" ht="19.5" customHeight="1">
      <c r="A115" s="18">
        <v>10600</v>
      </c>
      <c r="B115" s="19" t="s">
        <v>97</v>
      </c>
      <c r="C115" s="8">
        <f>SUM(C116)</f>
        <v>0</v>
      </c>
      <c r="D115" s="8">
        <f>SUM(D116+D117)</f>
        <v>0</v>
      </c>
      <c r="E115" s="8">
        <f t="shared" ref="E115:J115" si="26">SUM(E116)</f>
        <v>0</v>
      </c>
      <c r="F115" s="8">
        <f t="shared" si="26"/>
        <v>0</v>
      </c>
      <c r="G115" s="8">
        <f t="shared" si="26"/>
        <v>0</v>
      </c>
      <c r="H115" s="8">
        <f t="shared" si="26"/>
        <v>0</v>
      </c>
      <c r="I115" s="8">
        <f t="shared" si="26"/>
        <v>0</v>
      </c>
      <c r="J115" s="8">
        <f t="shared" si="26"/>
        <v>0</v>
      </c>
    </row>
    <row r="116" spans="1:10" ht="29.25" customHeight="1">
      <c r="A116" s="35">
        <v>10601</v>
      </c>
      <c r="B116" s="28" t="s">
        <v>98</v>
      </c>
      <c r="C116" s="6"/>
      <c r="D116" s="10">
        <v>0</v>
      </c>
      <c r="E116" s="10">
        <v>0</v>
      </c>
      <c r="F116" s="11"/>
      <c r="G116" s="10">
        <v>0</v>
      </c>
      <c r="H116" s="11"/>
      <c r="I116" s="10">
        <v>0</v>
      </c>
      <c r="J116" s="11"/>
    </row>
    <row r="117" spans="1:10" ht="30" customHeight="1">
      <c r="A117" s="35">
        <v>10602</v>
      </c>
      <c r="B117" s="22" t="s">
        <v>139</v>
      </c>
      <c r="C117" s="9">
        <v>0</v>
      </c>
      <c r="D117" s="9">
        <v>0</v>
      </c>
      <c r="E117" s="10">
        <v>0</v>
      </c>
      <c r="F117" s="12"/>
      <c r="G117" s="10">
        <v>0</v>
      </c>
      <c r="H117" s="12"/>
      <c r="I117" s="10">
        <v>0</v>
      </c>
      <c r="J117" s="12"/>
    </row>
    <row r="118" spans="1:10" ht="24.75" customHeight="1"/>
  </sheetData>
  <mergeCells count="6">
    <mergeCell ref="B4:J4"/>
    <mergeCell ref="A6:A7"/>
    <mergeCell ref="B6:B7"/>
    <mergeCell ref="E6:F6"/>
    <mergeCell ref="G6:H6"/>
    <mergeCell ref="I6:J6"/>
  </mergeCells>
  <pageMargins left="0.31496062992125984" right="0.31496062992125984" top="0.98425196850393704" bottom="0.19685039370078741" header="0.31496062992125984" footer="0.31496062992125984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2025-11-13T09:49:36Z</dcterms:modified>
</cp:coreProperties>
</file>