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485" yWindow="45" windowWidth="22260" windowHeight="1258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G64" i="1"/>
  <c r="E64" i="1"/>
  <c r="I47" i="1"/>
  <c r="G47" i="1"/>
  <c r="E47" i="1"/>
  <c r="D57" i="1" l="1"/>
  <c r="F62" i="1" l="1"/>
  <c r="H62" i="1"/>
  <c r="J62" i="1"/>
  <c r="F61" i="1"/>
  <c r="H38" i="1" l="1"/>
  <c r="C47" i="1" l="1"/>
  <c r="J114" i="1" l="1"/>
  <c r="I114" i="1"/>
  <c r="H114" i="1"/>
  <c r="G114" i="1"/>
  <c r="G105" i="1" s="1"/>
  <c r="F114" i="1"/>
  <c r="E114" i="1"/>
  <c r="D114" i="1"/>
  <c r="C114" i="1"/>
  <c r="I110" i="1"/>
  <c r="I105" i="1" s="1"/>
  <c r="G110" i="1"/>
  <c r="E110" i="1"/>
  <c r="E105" i="1" s="1"/>
  <c r="D110" i="1"/>
  <c r="C110" i="1"/>
  <c r="H109" i="1"/>
  <c r="J108" i="1"/>
  <c r="H108" i="1"/>
  <c r="F108" i="1"/>
  <c r="J103" i="1"/>
  <c r="H103" i="1"/>
  <c r="J102" i="1"/>
  <c r="H102" i="1"/>
  <c r="D102" i="1"/>
  <c r="H101" i="1"/>
  <c r="F101" i="1"/>
  <c r="J100" i="1"/>
  <c r="H100" i="1"/>
  <c r="F100" i="1"/>
  <c r="J99" i="1"/>
  <c r="H99" i="1"/>
  <c r="D99" i="1"/>
  <c r="F99" i="1" s="1"/>
  <c r="J98" i="1"/>
  <c r="H98" i="1"/>
  <c r="F98" i="1"/>
  <c r="J97" i="1"/>
  <c r="J96" i="1"/>
  <c r="H96" i="1"/>
  <c r="D95" i="1"/>
  <c r="H94" i="1"/>
  <c r="F94" i="1"/>
  <c r="J93" i="1"/>
  <c r="H93" i="1"/>
  <c r="F93" i="1"/>
  <c r="J92" i="1"/>
  <c r="H92" i="1"/>
  <c r="F92" i="1"/>
  <c r="H91" i="1"/>
  <c r="F91" i="1"/>
  <c r="J90" i="1"/>
  <c r="H90" i="1"/>
  <c r="D90" i="1"/>
  <c r="F90" i="1" s="1"/>
  <c r="J89" i="1"/>
  <c r="H89" i="1"/>
  <c r="F89" i="1"/>
  <c r="J88" i="1"/>
  <c r="H88" i="1"/>
  <c r="D88" i="1"/>
  <c r="F88" i="1" s="1"/>
  <c r="J87" i="1"/>
  <c r="H87" i="1"/>
  <c r="F87" i="1"/>
  <c r="J86" i="1"/>
  <c r="H86" i="1"/>
  <c r="F86" i="1"/>
  <c r="J85" i="1"/>
  <c r="H85" i="1"/>
  <c r="D85" i="1"/>
  <c r="F85" i="1" s="1"/>
  <c r="J84" i="1"/>
  <c r="H84" i="1"/>
  <c r="F84" i="1"/>
  <c r="J83" i="1"/>
  <c r="H83" i="1"/>
  <c r="F83" i="1"/>
  <c r="J82" i="1"/>
  <c r="H82" i="1"/>
  <c r="F82" i="1"/>
  <c r="J81" i="1"/>
  <c r="H81" i="1"/>
  <c r="F81" i="1"/>
  <c r="J80" i="1"/>
  <c r="H80" i="1"/>
  <c r="F80" i="1"/>
  <c r="J79" i="1"/>
  <c r="H79" i="1"/>
  <c r="D79" i="1"/>
  <c r="F79" i="1" s="1"/>
  <c r="J78" i="1"/>
  <c r="H78" i="1"/>
  <c r="F78" i="1"/>
  <c r="J77" i="1"/>
  <c r="H77" i="1"/>
  <c r="D77" i="1"/>
  <c r="F77" i="1" s="1"/>
  <c r="J76" i="1"/>
  <c r="H76" i="1"/>
  <c r="F76" i="1"/>
  <c r="J75" i="1"/>
  <c r="H75" i="1"/>
  <c r="F75" i="1"/>
  <c r="J74" i="1"/>
  <c r="H74" i="1"/>
  <c r="F74" i="1"/>
  <c r="J73" i="1"/>
  <c r="H73" i="1"/>
  <c r="F73" i="1"/>
  <c r="J72" i="1"/>
  <c r="H72" i="1"/>
  <c r="D72" i="1"/>
  <c r="F72" i="1" s="1"/>
  <c r="J71" i="1"/>
  <c r="H71" i="1"/>
  <c r="F71" i="1"/>
  <c r="J70" i="1"/>
  <c r="H70" i="1"/>
  <c r="F70" i="1"/>
  <c r="J69" i="1"/>
  <c r="H69" i="1"/>
  <c r="F69" i="1"/>
  <c r="H68" i="1"/>
  <c r="F68" i="1"/>
  <c r="J66" i="1"/>
  <c r="H66" i="1"/>
  <c r="F66" i="1"/>
  <c r="J65" i="1"/>
  <c r="H65" i="1"/>
  <c r="F65" i="1"/>
  <c r="J64" i="1"/>
  <c r="H64" i="1"/>
  <c r="D64" i="1"/>
  <c r="F64" i="1" s="1"/>
  <c r="J63" i="1"/>
  <c r="H63" i="1"/>
  <c r="F63" i="1"/>
  <c r="J61" i="1"/>
  <c r="H61" i="1"/>
  <c r="J60" i="1"/>
  <c r="H60" i="1"/>
  <c r="F60" i="1"/>
  <c r="J59" i="1"/>
  <c r="H59" i="1"/>
  <c r="D59" i="1"/>
  <c r="F59" i="1" s="1"/>
  <c r="J56" i="1"/>
  <c r="H56" i="1"/>
  <c r="F56" i="1"/>
  <c r="J55" i="1"/>
  <c r="H55" i="1"/>
  <c r="J52" i="1"/>
  <c r="H52" i="1"/>
  <c r="F52" i="1"/>
  <c r="J51" i="1"/>
  <c r="H51" i="1"/>
  <c r="F51" i="1"/>
  <c r="J50" i="1"/>
  <c r="H50" i="1"/>
  <c r="F50" i="1"/>
  <c r="J49" i="1"/>
  <c r="H49" i="1"/>
  <c r="F49" i="1"/>
  <c r="J48" i="1"/>
  <c r="H48" i="1"/>
  <c r="F48" i="1"/>
  <c r="J47" i="1"/>
  <c r="H47" i="1"/>
  <c r="D47" i="1"/>
  <c r="I46" i="1"/>
  <c r="C46" i="1"/>
  <c r="J44" i="1"/>
  <c r="H44" i="1"/>
  <c r="F44" i="1"/>
  <c r="I41" i="1"/>
  <c r="G41" i="1"/>
  <c r="E41" i="1"/>
  <c r="D41" i="1"/>
  <c r="C41" i="1"/>
  <c r="J40" i="1"/>
  <c r="H40" i="1"/>
  <c r="F40" i="1"/>
  <c r="J39" i="1"/>
  <c r="H39" i="1"/>
  <c r="F39" i="1"/>
  <c r="J38" i="1"/>
  <c r="F38" i="1"/>
  <c r="J37" i="1"/>
  <c r="H37" i="1"/>
  <c r="F37" i="1"/>
  <c r="I36" i="1"/>
  <c r="G36" i="1"/>
  <c r="E36" i="1"/>
  <c r="D36" i="1"/>
  <c r="C36" i="1"/>
  <c r="J35" i="1"/>
  <c r="H35" i="1"/>
  <c r="F35" i="1"/>
  <c r="J34" i="1"/>
  <c r="H34" i="1"/>
  <c r="F34" i="1"/>
  <c r="I33" i="1"/>
  <c r="G33" i="1"/>
  <c r="E33" i="1"/>
  <c r="D33" i="1"/>
  <c r="C33" i="1"/>
  <c r="J32" i="1"/>
  <c r="H32" i="1"/>
  <c r="F32" i="1"/>
  <c r="I31" i="1"/>
  <c r="J31" i="1" s="1"/>
  <c r="G31" i="1"/>
  <c r="E31" i="1"/>
  <c r="D31" i="1"/>
  <c r="C31" i="1"/>
  <c r="J30" i="1"/>
  <c r="H30" i="1"/>
  <c r="F30" i="1"/>
  <c r="F29" i="1"/>
  <c r="J28" i="1"/>
  <c r="H28" i="1"/>
  <c r="F28" i="1"/>
  <c r="J26" i="1"/>
  <c r="H26" i="1"/>
  <c r="F26" i="1"/>
  <c r="I25" i="1"/>
  <c r="G25" i="1"/>
  <c r="E25" i="1"/>
  <c r="D25" i="1"/>
  <c r="C25" i="1"/>
  <c r="J23" i="1"/>
  <c r="H23" i="1"/>
  <c r="F23" i="1"/>
  <c r="J22" i="1"/>
  <c r="H22" i="1"/>
  <c r="F22" i="1"/>
  <c r="J21" i="1"/>
  <c r="H21" i="1"/>
  <c r="F21" i="1"/>
  <c r="J20" i="1"/>
  <c r="H20" i="1"/>
  <c r="F20" i="1"/>
  <c r="I19" i="1"/>
  <c r="G19" i="1"/>
  <c r="E19" i="1"/>
  <c r="D19" i="1"/>
  <c r="C19" i="1"/>
  <c r="J18" i="1"/>
  <c r="H18" i="1"/>
  <c r="F18" i="1"/>
  <c r="J15" i="1"/>
  <c r="H15" i="1"/>
  <c r="F15" i="1"/>
  <c r="I14" i="1"/>
  <c r="G14" i="1"/>
  <c r="E14" i="1"/>
  <c r="D14" i="1"/>
  <c r="C14" i="1"/>
  <c r="J13" i="1"/>
  <c r="H13" i="1"/>
  <c r="F13" i="1"/>
  <c r="I12" i="1"/>
  <c r="G12" i="1"/>
  <c r="J12" i="1" s="1"/>
  <c r="E12" i="1"/>
  <c r="D12" i="1"/>
  <c r="C12" i="1"/>
  <c r="J11" i="1"/>
  <c r="J10" i="1" s="1"/>
  <c r="H11" i="1"/>
  <c r="H10" i="1" s="1"/>
  <c r="F11" i="1"/>
  <c r="F10" i="1" s="1"/>
  <c r="I10" i="1"/>
  <c r="G10" i="1"/>
  <c r="E10" i="1"/>
  <c r="D10" i="1"/>
  <c r="C10" i="1"/>
  <c r="D105" i="1" l="1"/>
  <c r="F14" i="1"/>
  <c r="H31" i="1"/>
  <c r="H12" i="1"/>
  <c r="J33" i="1"/>
  <c r="C105" i="1"/>
  <c r="J105" i="1"/>
  <c r="F33" i="1"/>
  <c r="D46" i="1"/>
  <c r="G46" i="1"/>
  <c r="J46" i="1" s="1"/>
  <c r="J36" i="1"/>
  <c r="H36" i="1"/>
  <c r="F36" i="1"/>
  <c r="H33" i="1"/>
  <c r="F31" i="1"/>
  <c r="J25" i="1"/>
  <c r="F25" i="1"/>
  <c r="H25" i="1"/>
  <c r="J19" i="1"/>
  <c r="E9" i="1"/>
  <c r="E45" i="1" s="1"/>
  <c r="I9" i="1"/>
  <c r="I45" i="1" s="1"/>
  <c r="I104" i="1" s="1"/>
  <c r="H19" i="1"/>
  <c r="F19" i="1"/>
  <c r="J14" i="1"/>
  <c r="G9" i="1"/>
  <c r="H14" i="1"/>
  <c r="D9" i="1"/>
  <c r="D45" i="1" s="1"/>
  <c r="F12" i="1"/>
  <c r="C9" i="1"/>
  <c r="C45" i="1" s="1"/>
  <c r="C104" i="1" s="1"/>
  <c r="E46" i="1"/>
  <c r="F47" i="1"/>
  <c r="H9" i="1" l="1"/>
  <c r="J9" i="1"/>
  <c r="G45" i="1"/>
  <c r="H45" i="1" s="1"/>
  <c r="F45" i="1"/>
  <c r="D104" i="1"/>
  <c r="F9" i="1"/>
  <c r="E104" i="1"/>
  <c r="H46" i="1"/>
  <c r="F46" i="1"/>
  <c r="G104" i="1" l="1"/>
  <c r="J104" i="1" s="1"/>
  <c r="J45" i="1"/>
</calcChain>
</file>

<file path=xl/sharedStrings.xml><?xml version="1.0" encoding="utf-8"?>
<sst xmlns="http://schemas.openxmlformats.org/spreadsheetml/2006/main" count="170" uniqueCount="166">
  <si>
    <t>тыс. рублей</t>
  </si>
  <si>
    <t>Налог на доходы физических лиц</t>
  </si>
  <si>
    <t>БЕЗВОЗМЕЗДНЫЕ ПОСТУПЛЕНИЯ</t>
  </si>
  <si>
    <t>Код</t>
  </si>
  <si>
    <t>Наименование</t>
  </si>
  <si>
    <t>отчет</t>
  </si>
  <si>
    <t>проект</t>
  </si>
  <si>
    <t>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</si>
  <si>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</si>
  <si>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</si>
  <si>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</si>
  <si>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</si>
  <si>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</si>
  <si>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</si>
  <si>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</si>
  <si>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</si>
  <si>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</si>
  <si>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</si>
  <si>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</si>
  <si>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</si>
  <si>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</si>
  <si>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</si>
  <si>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</si>
  <si>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</si>
  <si>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</si>
  <si>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</si>
  <si>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</si>
  <si>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</si>
  <si>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</si>
  <si>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</si>
  <si>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</si>
  <si>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</si>
  <si>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</si>
  <si>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</si>
  <si>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</si>
  <si>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</si>
  <si>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</si>
  <si>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Невыясненные поступления, зачисляемые в бюджеты городских округов</t>
  </si>
  <si>
    <t>Доходы    от    продажи    земельных    участков, находящихся в государственной и муниципальной собственности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</si>
  <si>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</si>
  <si>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</si>
  <si>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</si>
  <si>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</si>
  <si>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</si>
  <si>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</si>
  <si>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</si>
  <si>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</si>
  <si>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</si>
  <si>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</si>
  <si>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</si>
  <si>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</si>
  <si>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</si>
  <si>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</si>
  <si>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</si>
  <si>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</si>
  <si>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</si>
  <si>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</si>
  <si>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</si>
  <si>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</si>
  <si>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</si>
  <si>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</si>
  <si>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</si>
  <si>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</si>
  <si>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</si>
  <si>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</si>
  <si>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</si>
  <si>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</si>
  <si>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</si>
  <si>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</si>
  <si>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</si>
  <si>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</si>
  <si>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</si>
  <si>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</si>
  <si>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</si>
  <si>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</si>
  <si>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</si>
  <si>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</si>
  <si>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</si>
  <si>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</si>
  <si>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</si>
  <si>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</si>
  <si>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</si>
  <si>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</si>
  <si>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</si>
  <si>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</si>
  <si>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</si>
  <si>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</si>
  <si>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</si>
  <si>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</si>
  <si>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</si>
  <si>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ИСТОЧНИКИ ВНУТРЕННЕГО ФИНАНСИРОВАНИЯ ДЕФИЦИТОВ БЮДЖЕТОВ, ВСЕГО</t>
  </si>
  <si>
    <t>в том числе</t>
  </si>
  <si>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</si>
  <si>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</si>
  <si>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</si>
  <si>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</si>
  <si>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Прочие остатки средств бюджетов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</si>
  <si>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</si>
  <si>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</si>
  <si>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средств бюджетов</t>
  </si>
  <si>
    <t>Увеличение прочих остатков средств бюджетов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</si>
  <si>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</si>
  <si>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</si>
  <si>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</si>
  <si>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</si>
  <si>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</si>
  <si>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</si>
  <si>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</si>
  <si>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</si>
  <si>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</si>
  <si>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</si>
  <si>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</si>
  <si>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</si>
  <si>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</si>
  <si>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</si>
  <si>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</si>
  <si>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</si>
  <si>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</si>
  <si>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</si>
  <si>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</si>
  <si>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</si>
  <si>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</si>
  <si>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</si>
  <si>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</si>
  <si>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</si>
  <si>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</si>
  <si>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</si>
  <si>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</si>
  <si>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</si>
  <si>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</si>
  <si>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</si>
  <si>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</si>
  <si>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</si>
  <si>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</si>
  <si>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</si>
  <si>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</si>
  <si>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</si>
  <si>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</si>
  <si>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</si>
  <si>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Уменьшение прочих остатков средств бюджетов, временно размещенных в ценных бумагах</t>
  </si>
  <si>
    <t>0703</t>
  </si>
  <si>
    <t>Дополнительное образование детей</t>
  </si>
  <si>
    <t>к пояснительной записке</t>
  </si>
  <si>
    <t xml:space="preserve">Приложение 1 </t>
  </si>
  <si>
    <t>НАЛОГИ НА ПРИБЫЛЬ, ДОХОДЫ</t>
  </si>
  <si>
    <t>утверждено решением о бюджете</t>
  </si>
  <si>
    <t>Транспортный налог</t>
  </si>
  <si>
    <t>ПРЕВЫШЕНИЕ РАСХОДОВ НАД ДОХОДАМИ                                                 (+) профицит,(-) дефицит</t>
  </si>
  <si>
    <t>2023 год</t>
  </si>
  <si>
    <t>2024 год</t>
  </si>
  <si>
    <t>% к 2023 году</t>
  </si>
  <si>
    <t>2025 год</t>
  </si>
  <si>
    <t>% к 2024 году</t>
  </si>
  <si>
    <t>Инициаивные платежи</t>
  </si>
  <si>
    <t>Основные параметры бюджета городского округа Мегион Ханты-Мансийского автономного округа-Югры на 2024 год и на плановый период 2025 и 2026 годов</t>
  </si>
  <si>
    <t>2022год</t>
  </si>
  <si>
    <t>2026 год</t>
  </si>
  <si>
    <t>% к 2025 году</t>
  </si>
  <si>
    <t>0200</t>
  </si>
  <si>
    <t>0203</t>
  </si>
  <si>
    <t>Национальная оборона</t>
  </si>
  <si>
    <t>Мобилизационная и вневойсковая подготовка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</si>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</sst>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;[Red]\-#,##0.0;0.0"/>
  </numFmts>
  <fonts count="9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 CE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/>
    <xf numFmtId="0" fontId="5" fillId="2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/>
    <xf numFmtId="0" fontId="5" fillId="0" borderId="1" xfId="0" applyFont="1" applyFill="1" applyBorder="1"/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1" xfId="2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6" fontId="1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 applyProtection="1">
      <alignment horizontal="left" wrapText="1"/>
    </xf>
    <xf numFmtId="0" fontId="3" fillId="0" borderId="0" xfId="0" applyFont="1" applyFill="1"/>
    <xf numFmtId="0" fontId="5" fillId="0" borderId="4" xfId="0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165" fontId="1" fillId="0" borderId="1" xfId="1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4" zoomScale="80" zoomScaleNormal="80" workbookViewId="0">
      <pane xSplit="2" ySplit="5" topLeftCell="E87" activePane="bottomRight" state="frozen"/>
      <selection activeCell="A4" sqref="A4"/>
      <selection pane="topRight" activeCell="C4" sqref="C4"/>
      <selection pane="bottomLeft" activeCell="A9" sqref="A9"/>
      <selection pane="bottomRight" activeCell="F56" sqref="F56"/>
    </sheetView>
  </sheetViews>
  <sheetFormatPr defaultRowHeight="15.75" outlineLevelRow="1"/>
  <cols>
    <col min="1" max="1" width="11.140625" style="1" customWidth="1"/>
    <col min="2" max="2" width="73.7109375" style="1" customWidth="1"/>
    <col min="3" max="3" width="22.140625" style="1" customWidth="1"/>
    <col min="4" max="4" width="17.140625" style="1" customWidth="1"/>
    <col min="5" max="5" width="16.28515625" style="5" customWidth="1"/>
    <col min="6" max="6" width="11.5703125" style="5" customWidth="1"/>
    <col min="7" max="7" width="16" style="5" customWidth="1"/>
    <col min="8" max="8" width="12" style="5" customWidth="1"/>
    <col min="9" max="9" width="16" style="5" customWidth="1"/>
    <col min="10" max="10" width="14.42578125" style="5" customWidth="1"/>
    <col min="11" max="12" width="9.140625" style="1"/>
    <col min="13" max="13" width="9.140625" style="1" customWidth="1"/>
    <col min="14" max="260" width="9.140625" style="1"/>
    <col min="261" max="261" width="63.42578125" style="1" customWidth="1"/>
    <col min="262" max="262" width="22.140625" style="1" customWidth="1"/>
    <col min="263" max="263" width="17.140625" style="1" customWidth="1"/>
    <col min="264" max="264" width="16.28515625" style="1" customWidth="1"/>
    <col min="265" max="265" width="16" style="1" customWidth="1"/>
    <col min="266" max="266" width="29.42578125" style="1" customWidth="1"/>
    <col min="267" max="516" width="9.140625" style="1"/>
    <col min="517" max="517" width="63.42578125" style="1" customWidth="1"/>
    <col min="518" max="518" width="22.140625" style="1" customWidth="1"/>
    <col min="519" max="519" width="17.140625" style="1" customWidth="1"/>
    <col min="520" max="520" width="16.28515625" style="1" customWidth="1"/>
    <col min="521" max="521" width="16" style="1" customWidth="1"/>
    <col min="522" max="522" width="29.42578125" style="1" customWidth="1"/>
    <col min="523" max="772" width="9.140625" style="1"/>
    <col min="773" max="773" width="63.42578125" style="1" customWidth="1"/>
    <col min="774" max="774" width="22.140625" style="1" customWidth="1"/>
    <col min="775" max="775" width="17.140625" style="1" customWidth="1"/>
    <col min="776" max="776" width="16.28515625" style="1" customWidth="1"/>
    <col min="777" max="777" width="16" style="1" customWidth="1"/>
    <col min="778" max="778" width="29.42578125" style="1" customWidth="1"/>
    <col min="779" max="1028" width="9.140625" style="1"/>
    <col min="1029" max="1029" width="63.42578125" style="1" customWidth="1"/>
    <col min="1030" max="1030" width="22.140625" style="1" customWidth="1"/>
    <col min="1031" max="1031" width="17.140625" style="1" customWidth="1"/>
    <col min="1032" max="1032" width="16.28515625" style="1" customWidth="1"/>
    <col min="1033" max="1033" width="16" style="1" customWidth="1"/>
    <col min="1034" max="1034" width="29.42578125" style="1" customWidth="1"/>
    <col min="1035" max="1284" width="9.140625" style="1"/>
    <col min="1285" max="1285" width="63.42578125" style="1" customWidth="1"/>
    <col min="1286" max="1286" width="22.140625" style="1" customWidth="1"/>
    <col min="1287" max="1287" width="17.140625" style="1" customWidth="1"/>
    <col min="1288" max="1288" width="16.28515625" style="1" customWidth="1"/>
    <col min="1289" max="1289" width="16" style="1" customWidth="1"/>
    <col min="1290" max="1290" width="29.42578125" style="1" customWidth="1"/>
    <col min="1291" max="1540" width="9.140625" style="1"/>
    <col min="1541" max="1541" width="63.42578125" style="1" customWidth="1"/>
    <col min="1542" max="1542" width="22.140625" style="1" customWidth="1"/>
    <col min="1543" max="1543" width="17.140625" style="1" customWidth="1"/>
    <col min="1544" max="1544" width="16.28515625" style="1" customWidth="1"/>
    <col min="1545" max="1545" width="16" style="1" customWidth="1"/>
    <col min="1546" max="1546" width="29.42578125" style="1" customWidth="1"/>
    <col min="1547" max="1796" width="9.140625" style="1"/>
    <col min="1797" max="1797" width="63.42578125" style="1" customWidth="1"/>
    <col min="1798" max="1798" width="22.140625" style="1" customWidth="1"/>
    <col min="1799" max="1799" width="17.140625" style="1" customWidth="1"/>
    <col min="1800" max="1800" width="16.28515625" style="1" customWidth="1"/>
    <col min="1801" max="1801" width="16" style="1" customWidth="1"/>
    <col min="1802" max="1802" width="29.42578125" style="1" customWidth="1"/>
    <col min="1803" max="2052" width="9.140625" style="1"/>
    <col min="2053" max="2053" width="63.42578125" style="1" customWidth="1"/>
    <col min="2054" max="2054" width="22.140625" style="1" customWidth="1"/>
    <col min="2055" max="2055" width="17.140625" style="1" customWidth="1"/>
    <col min="2056" max="2056" width="16.28515625" style="1" customWidth="1"/>
    <col min="2057" max="2057" width="16" style="1" customWidth="1"/>
    <col min="2058" max="2058" width="29.42578125" style="1" customWidth="1"/>
    <col min="2059" max="2308" width="9.140625" style="1"/>
    <col min="2309" max="2309" width="63.42578125" style="1" customWidth="1"/>
    <col min="2310" max="2310" width="22.140625" style="1" customWidth="1"/>
    <col min="2311" max="2311" width="17.140625" style="1" customWidth="1"/>
    <col min="2312" max="2312" width="16.28515625" style="1" customWidth="1"/>
    <col min="2313" max="2313" width="16" style="1" customWidth="1"/>
    <col min="2314" max="2314" width="29.42578125" style="1" customWidth="1"/>
    <col min="2315" max="2564" width="9.140625" style="1"/>
    <col min="2565" max="2565" width="63.42578125" style="1" customWidth="1"/>
    <col min="2566" max="2566" width="22.140625" style="1" customWidth="1"/>
    <col min="2567" max="2567" width="17.140625" style="1" customWidth="1"/>
    <col min="2568" max="2568" width="16.28515625" style="1" customWidth="1"/>
    <col min="2569" max="2569" width="16" style="1" customWidth="1"/>
    <col min="2570" max="2570" width="29.42578125" style="1" customWidth="1"/>
    <col min="2571" max="2820" width="9.140625" style="1"/>
    <col min="2821" max="2821" width="63.42578125" style="1" customWidth="1"/>
    <col min="2822" max="2822" width="22.140625" style="1" customWidth="1"/>
    <col min="2823" max="2823" width="17.140625" style="1" customWidth="1"/>
    <col min="2824" max="2824" width="16.28515625" style="1" customWidth="1"/>
    <col min="2825" max="2825" width="16" style="1" customWidth="1"/>
    <col min="2826" max="2826" width="29.42578125" style="1" customWidth="1"/>
    <col min="2827" max="3076" width="9.140625" style="1"/>
    <col min="3077" max="3077" width="63.42578125" style="1" customWidth="1"/>
    <col min="3078" max="3078" width="22.140625" style="1" customWidth="1"/>
    <col min="3079" max="3079" width="17.140625" style="1" customWidth="1"/>
    <col min="3080" max="3080" width="16.28515625" style="1" customWidth="1"/>
    <col min="3081" max="3081" width="16" style="1" customWidth="1"/>
    <col min="3082" max="3082" width="29.42578125" style="1" customWidth="1"/>
    <col min="3083" max="3332" width="9.140625" style="1"/>
    <col min="3333" max="3333" width="63.42578125" style="1" customWidth="1"/>
    <col min="3334" max="3334" width="22.140625" style="1" customWidth="1"/>
    <col min="3335" max="3335" width="17.140625" style="1" customWidth="1"/>
    <col min="3336" max="3336" width="16.28515625" style="1" customWidth="1"/>
    <col min="3337" max="3337" width="16" style="1" customWidth="1"/>
    <col min="3338" max="3338" width="29.42578125" style="1" customWidth="1"/>
    <col min="3339" max="3588" width="9.140625" style="1"/>
    <col min="3589" max="3589" width="63.42578125" style="1" customWidth="1"/>
    <col min="3590" max="3590" width="22.140625" style="1" customWidth="1"/>
    <col min="3591" max="3591" width="17.140625" style="1" customWidth="1"/>
    <col min="3592" max="3592" width="16.28515625" style="1" customWidth="1"/>
    <col min="3593" max="3593" width="16" style="1" customWidth="1"/>
    <col min="3594" max="3594" width="29.42578125" style="1" customWidth="1"/>
    <col min="3595" max="3844" width="9.140625" style="1"/>
    <col min="3845" max="3845" width="63.42578125" style="1" customWidth="1"/>
    <col min="3846" max="3846" width="22.140625" style="1" customWidth="1"/>
    <col min="3847" max="3847" width="17.140625" style="1" customWidth="1"/>
    <col min="3848" max="3848" width="16.28515625" style="1" customWidth="1"/>
    <col min="3849" max="3849" width="16" style="1" customWidth="1"/>
    <col min="3850" max="3850" width="29.42578125" style="1" customWidth="1"/>
    <col min="3851" max="4100" width="9.140625" style="1"/>
    <col min="4101" max="4101" width="63.42578125" style="1" customWidth="1"/>
    <col min="4102" max="4102" width="22.140625" style="1" customWidth="1"/>
    <col min="4103" max="4103" width="17.140625" style="1" customWidth="1"/>
    <col min="4104" max="4104" width="16.28515625" style="1" customWidth="1"/>
    <col min="4105" max="4105" width="16" style="1" customWidth="1"/>
    <col min="4106" max="4106" width="29.42578125" style="1" customWidth="1"/>
    <col min="4107" max="4356" width="9.140625" style="1"/>
    <col min="4357" max="4357" width="63.42578125" style="1" customWidth="1"/>
    <col min="4358" max="4358" width="22.140625" style="1" customWidth="1"/>
    <col min="4359" max="4359" width="17.140625" style="1" customWidth="1"/>
    <col min="4360" max="4360" width="16.28515625" style="1" customWidth="1"/>
    <col min="4361" max="4361" width="16" style="1" customWidth="1"/>
    <col min="4362" max="4362" width="29.42578125" style="1" customWidth="1"/>
    <col min="4363" max="4612" width="9.140625" style="1"/>
    <col min="4613" max="4613" width="63.42578125" style="1" customWidth="1"/>
    <col min="4614" max="4614" width="22.140625" style="1" customWidth="1"/>
    <col min="4615" max="4615" width="17.140625" style="1" customWidth="1"/>
    <col min="4616" max="4616" width="16.28515625" style="1" customWidth="1"/>
    <col min="4617" max="4617" width="16" style="1" customWidth="1"/>
    <col min="4618" max="4618" width="29.42578125" style="1" customWidth="1"/>
    <col min="4619" max="4868" width="9.140625" style="1"/>
    <col min="4869" max="4869" width="63.42578125" style="1" customWidth="1"/>
    <col min="4870" max="4870" width="22.140625" style="1" customWidth="1"/>
    <col min="4871" max="4871" width="17.140625" style="1" customWidth="1"/>
    <col min="4872" max="4872" width="16.28515625" style="1" customWidth="1"/>
    <col min="4873" max="4873" width="16" style="1" customWidth="1"/>
    <col min="4874" max="4874" width="29.42578125" style="1" customWidth="1"/>
    <col min="4875" max="5124" width="9.140625" style="1"/>
    <col min="5125" max="5125" width="63.42578125" style="1" customWidth="1"/>
    <col min="5126" max="5126" width="22.140625" style="1" customWidth="1"/>
    <col min="5127" max="5127" width="17.140625" style="1" customWidth="1"/>
    <col min="5128" max="5128" width="16.28515625" style="1" customWidth="1"/>
    <col min="5129" max="5129" width="16" style="1" customWidth="1"/>
    <col min="5130" max="5130" width="29.42578125" style="1" customWidth="1"/>
    <col min="5131" max="5380" width="9.140625" style="1"/>
    <col min="5381" max="5381" width="63.42578125" style="1" customWidth="1"/>
    <col min="5382" max="5382" width="22.140625" style="1" customWidth="1"/>
    <col min="5383" max="5383" width="17.140625" style="1" customWidth="1"/>
    <col min="5384" max="5384" width="16.28515625" style="1" customWidth="1"/>
    <col min="5385" max="5385" width="16" style="1" customWidth="1"/>
    <col min="5386" max="5386" width="29.42578125" style="1" customWidth="1"/>
    <col min="5387" max="5636" width="9.140625" style="1"/>
    <col min="5637" max="5637" width="63.42578125" style="1" customWidth="1"/>
    <col min="5638" max="5638" width="22.140625" style="1" customWidth="1"/>
    <col min="5639" max="5639" width="17.140625" style="1" customWidth="1"/>
    <col min="5640" max="5640" width="16.28515625" style="1" customWidth="1"/>
    <col min="5641" max="5641" width="16" style="1" customWidth="1"/>
    <col min="5642" max="5642" width="29.42578125" style="1" customWidth="1"/>
    <col min="5643" max="5892" width="9.140625" style="1"/>
    <col min="5893" max="5893" width="63.42578125" style="1" customWidth="1"/>
    <col min="5894" max="5894" width="22.140625" style="1" customWidth="1"/>
    <col min="5895" max="5895" width="17.140625" style="1" customWidth="1"/>
    <col min="5896" max="5896" width="16.28515625" style="1" customWidth="1"/>
    <col min="5897" max="5897" width="16" style="1" customWidth="1"/>
    <col min="5898" max="5898" width="29.42578125" style="1" customWidth="1"/>
    <col min="5899" max="6148" width="9.140625" style="1"/>
    <col min="6149" max="6149" width="63.42578125" style="1" customWidth="1"/>
    <col min="6150" max="6150" width="22.140625" style="1" customWidth="1"/>
    <col min="6151" max="6151" width="17.140625" style="1" customWidth="1"/>
    <col min="6152" max="6152" width="16.28515625" style="1" customWidth="1"/>
    <col min="6153" max="6153" width="16" style="1" customWidth="1"/>
    <col min="6154" max="6154" width="29.42578125" style="1" customWidth="1"/>
    <col min="6155" max="6404" width="9.140625" style="1"/>
    <col min="6405" max="6405" width="63.42578125" style="1" customWidth="1"/>
    <col min="6406" max="6406" width="22.140625" style="1" customWidth="1"/>
    <col min="6407" max="6407" width="17.140625" style="1" customWidth="1"/>
    <col min="6408" max="6408" width="16.28515625" style="1" customWidth="1"/>
    <col min="6409" max="6409" width="16" style="1" customWidth="1"/>
    <col min="6410" max="6410" width="29.42578125" style="1" customWidth="1"/>
    <col min="6411" max="6660" width="9.140625" style="1"/>
    <col min="6661" max="6661" width="63.42578125" style="1" customWidth="1"/>
    <col min="6662" max="6662" width="22.140625" style="1" customWidth="1"/>
    <col min="6663" max="6663" width="17.140625" style="1" customWidth="1"/>
    <col min="6664" max="6664" width="16.28515625" style="1" customWidth="1"/>
    <col min="6665" max="6665" width="16" style="1" customWidth="1"/>
    <col min="6666" max="6666" width="29.42578125" style="1" customWidth="1"/>
    <col min="6667" max="6916" width="9.140625" style="1"/>
    <col min="6917" max="6917" width="63.42578125" style="1" customWidth="1"/>
    <col min="6918" max="6918" width="22.140625" style="1" customWidth="1"/>
    <col min="6919" max="6919" width="17.140625" style="1" customWidth="1"/>
    <col min="6920" max="6920" width="16.28515625" style="1" customWidth="1"/>
    <col min="6921" max="6921" width="16" style="1" customWidth="1"/>
    <col min="6922" max="6922" width="29.42578125" style="1" customWidth="1"/>
    <col min="6923" max="7172" width="9.140625" style="1"/>
    <col min="7173" max="7173" width="63.42578125" style="1" customWidth="1"/>
    <col min="7174" max="7174" width="22.140625" style="1" customWidth="1"/>
    <col min="7175" max="7175" width="17.140625" style="1" customWidth="1"/>
    <col min="7176" max="7176" width="16.28515625" style="1" customWidth="1"/>
    <col min="7177" max="7177" width="16" style="1" customWidth="1"/>
    <col min="7178" max="7178" width="29.42578125" style="1" customWidth="1"/>
    <col min="7179" max="7428" width="9.140625" style="1"/>
    <col min="7429" max="7429" width="63.42578125" style="1" customWidth="1"/>
    <col min="7430" max="7430" width="22.140625" style="1" customWidth="1"/>
    <col min="7431" max="7431" width="17.140625" style="1" customWidth="1"/>
    <col min="7432" max="7432" width="16.28515625" style="1" customWidth="1"/>
    <col min="7433" max="7433" width="16" style="1" customWidth="1"/>
    <col min="7434" max="7434" width="29.42578125" style="1" customWidth="1"/>
    <col min="7435" max="7684" width="9.140625" style="1"/>
    <col min="7685" max="7685" width="63.42578125" style="1" customWidth="1"/>
    <col min="7686" max="7686" width="22.140625" style="1" customWidth="1"/>
    <col min="7687" max="7687" width="17.140625" style="1" customWidth="1"/>
    <col min="7688" max="7688" width="16.28515625" style="1" customWidth="1"/>
    <col min="7689" max="7689" width="16" style="1" customWidth="1"/>
    <col min="7690" max="7690" width="29.42578125" style="1" customWidth="1"/>
    <col min="7691" max="7940" width="9.140625" style="1"/>
    <col min="7941" max="7941" width="63.42578125" style="1" customWidth="1"/>
    <col min="7942" max="7942" width="22.140625" style="1" customWidth="1"/>
    <col min="7943" max="7943" width="17.140625" style="1" customWidth="1"/>
    <col min="7944" max="7944" width="16.28515625" style="1" customWidth="1"/>
    <col min="7945" max="7945" width="16" style="1" customWidth="1"/>
    <col min="7946" max="7946" width="29.42578125" style="1" customWidth="1"/>
    <col min="7947" max="8196" width="9.140625" style="1"/>
    <col min="8197" max="8197" width="63.42578125" style="1" customWidth="1"/>
    <col min="8198" max="8198" width="22.140625" style="1" customWidth="1"/>
    <col min="8199" max="8199" width="17.140625" style="1" customWidth="1"/>
    <col min="8200" max="8200" width="16.28515625" style="1" customWidth="1"/>
    <col min="8201" max="8201" width="16" style="1" customWidth="1"/>
    <col min="8202" max="8202" width="29.42578125" style="1" customWidth="1"/>
    <col min="8203" max="8452" width="9.140625" style="1"/>
    <col min="8453" max="8453" width="63.42578125" style="1" customWidth="1"/>
    <col min="8454" max="8454" width="22.140625" style="1" customWidth="1"/>
    <col min="8455" max="8455" width="17.140625" style="1" customWidth="1"/>
    <col min="8456" max="8456" width="16.28515625" style="1" customWidth="1"/>
    <col min="8457" max="8457" width="16" style="1" customWidth="1"/>
    <col min="8458" max="8458" width="29.42578125" style="1" customWidth="1"/>
    <col min="8459" max="8708" width="9.140625" style="1"/>
    <col min="8709" max="8709" width="63.42578125" style="1" customWidth="1"/>
    <col min="8710" max="8710" width="22.140625" style="1" customWidth="1"/>
    <col min="8711" max="8711" width="17.140625" style="1" customWidth="1"/>
    <col min="8712" max="8712" width="16.28515625" style="1" customWidth="1"/>
    <col min="8713" max="8713" width="16" style="1" customWidth="1"/>
    <col min="8714" max="8714" width="29.42578125" style="1" customWidth="1"/>
    <col min="8715" max="8964" width="9.140625" style="1"/>
    <col min="8965" max="8965" width="63.42578125" style="1" customWidth="1"/>
    <col min="8966" max="8966" width="22.140625" style="1" customWidth="1"/>
    <col min="8967" max="8967" width="17.140625" style="1" customWidth="1"/>
    <col min="8968" max="8968" width="16.28515625" style="1" customWidth="1"/>
    <col min="8969" max="8969" width="16" style="1" customWidth="1"/>
    <col min="8970" max="8970" width="29.42578125" style="1" customWidth="1"/>
    <col min="8971" max="9220" width="9.140625" style="1"/>
    <col min="9221" max="9221" width="63.42578125" style="1" customWidth="1"/>
    <col min="9222" max="9222" width="22.140625" style="1" customWidth="1"/>
    <col min="9223" max="9223" width="17.140625" style="1" customWidth="1"/>
    <col min="9224" max="9224" width="16.28515625" style="1" customWidth="1"/>
    <col min="9225" max="9225" width="16" style="1" customWidth="1"/>
    <col min="9226" max="9226" width="29.42578125" style="1" customWidth="1"/>
    <col min="9227" max="9476" width="9.140625" style="1"/>
    <col min="9477" max="9477" width="63.42578125" style="1" customWidth="1"/>
    <col min="9478" max="9478" width="22.140625" style="1" customWidth="1"/>
    <col min="9479" max="9479" width="17.140625" style="1" customWidth="1"/>
    <col min="9480" max="9480" width="16.28515625" style="1" customWidth="1"/>
    <col min="9481" max="9481" width="16" style="1" customWidth="1"/>
    <col min="9482" max="9482" width="29.42578125" style="1" customWidth="1"/>
    <col min="9483" max="9732" width="9.140625" style="1"/>
    <col min="9733" max="9733" width="63.42578125" style="1" customWidth="1"/>
    <col min="9734" max="9734" width="22.140625" style="1" customWidth="1"/>
    <col min="9735" max="9735" width="17.140625" style="1" customWidth="1"/>
    <col min="9736" max="9736" width="16.28515625" style="1" customWidth="1"/>
    <col min="9737" max="9737" width="16" style="1" customWidth="1"/>
    <col min="9738" max="9738" width="29.42578125" style="1" customWidth="1"/>
    <col min="9739" max="9988" width="9.140625" style="1"/>
    <col min="9989" max="9989" width="63.42578125" style="1" customWidth="1"/>
    <col min="9990" max="9990" width="22.140625" style="1" customWidth="1"/>
    <col min="9991" max="9991" width="17.140625" style="1" customWidth="1"/>
    <col min="9992" max="9992" width="16.28515625" style="1" customWidth="1"/>
    <col min="9993" max="9993" width="16" style="1" customWidth="1"/>
    <col min="9994" max="9994" width="29.42578125" style="1" customWidth="1"/>
    <col min="9995" max="10244" width="9.140625" style="1"/>
    <col min="10245" max="10245" width="63.42578125" style="1" customWidth="1"/>
    <col min="10246" max="10246" width="22.140625" style="1" customWidth="1"/>
    <col min="10247" max="10247" width="17.140625" style="1" customWidth="1"/>
    <col min="10248" max="10248" width="16.28515625" style="1" customWidth="1"/>
    <col min="10249" max="10249" width="16" style="1" customWidth="1"/>
    <col min="10250" max="10250" width="29.42578125" style="1" customWidth="1"/>
    <col min="10251" max="10500" width="9.140625" style="1"/>
    <col min="10501" max="10501" width="63.42578125" style="1" customWidth="1"/>
    <col min="10502" max="10502" width="22.140625" style="1" customWidth="1"/>
    <col min="10503" max="10503" width="17.140625" style="1" customWidth="1"/>
    <col min="10504" max="10504" width="16.28515625" style="1" customWidth="1"/>
    <col min="10505" max="10505" width="16" style="1" customWidth="1"/>
    <col min="10506" max="10506" width="29.42578125" style="1" customWidth="1"/>
    <col min="10507" max="10756" width="9.140625" style="1"/>
    <col min="10757" max="10757" width="63.42578125" style="1" customWidth="1"/>
    <col min="10758" max="10758" width="22.140625" style="1" customWidth="1"/>
    <col min="10759" max="10759" width="17.140625" style="1" customWidth="1"/>
    <col min="10760" max="10760" width="16.28515625" style="1" customWidth="1"/>
    <col min="10761" max="10761" width="16" style="1" customWidth="1"/>
    <col min="10762" max="10762" width="29.42578125" style="1" customWidth="1"/>
    <col min="10763" max="11012" width="9.140625" style="1"/>
    <col min="11013" max="11013" width="63.42578125" style="1" customWidth="1"/>
    <col min="11014" max="11014" width="22.140625" style="1" customWidth="1"/>
    <col min="11015" max="11015" width="17.140625" style="1" customWidth="1"/>
    <col min="11016" max="11016" width="16.28515625" style="1" customWidth="1"/>
    <col min="11017" max="11017" width="16" style="1" customWidth="1"/>
    <col min="11018" max="11018" width="29.42578125" style="1" customWidth="1"/>
    <col min="11019" max="11268" width="9.140625" style="1"/>
    <col min="11269" max="11269" width="63.42578125" style="1" customWidth="1"/>
    <col min="11270" max="11270" width="22.140625" style="1" customWidth="1"/>
    <col min="11271" max="11271" width="17.140625" style="1" customWidth="1"/>
    <col min="11272" max="11272" width="16.28515625" style="1" customWidth="1"/>
    <col min="11273" max="11273" width="16" style="1" customWidth="1"/>
    <col min="11274" max="11274" width="29.42578125" style="1" customWidth="1"/>
    <col min="11275" max="11524" width="9.140625" style="1"/>
    <col min="11525" max="11525" width="63.42578125" style="1" customWidth="1"/>
    <col min="11526" max="11526" width="22.140625" style="1" customWidth="1"/>
    <col min="11527" max="11527" width="17.140625" style="1" customWidth="1"/>
    <col min="11528" max="11528" width="16.28515625" style="1" customWidth="1"/>
    <col min="11529" max="11529" width="16" style="1" customWidth="1"/>
    <col min="11530" max="11530" width="29.42578125" style="1" customWidth="1"/>
    <col min="11531" max="11780" width="9.140625" style="1"/>
    <col min="11781" max="11781" width="63.42578125" style="1" customWidth="1"/>
    <col min="11782" max="11782" width="22.140625" style="1" customWidth="1"/>
    <col min="11783" max="11783" width="17.140625" style="1" customWidth="1"/>
    <col min="11784" max="11784" width="16.28515625" style="1" customWidth="1"/>
    <col min="11785" max="11785" width="16" style="1" customWidth="1"/>
    <col min="11786" max="11786" width="29.42578125" style="1" customWidth="1"/>
    <col min="11787" max="12036" width="9.140625" style="1"/>
    <col min="12037" max="12037" width="63.42578125" style="1" customWidth="1"/>
    <col min="12038" max="12038" width="22.140625" style="1" customWidth="1"/>
    <col min="12039" max="12039" width="17.140625" style="1" customWidth="1"/>
    <col min="12040" max="12040" width="16.28515625" style="1" customWidth="1"/>
    <col min="12041" max="12041" width="16" style="1" customWidth="1"/>
    <col min="12042" max="12042" width="29.42578125" style="1" customWidth="1"/>
    <col min="12043" max="12292" width="9.140625" style="1"/>
    <col min="12293" max="12293" width="63.42578125" style="1" customWidth="1"/>
    <col min="12294" max="12294" width="22.140625" style="1" customWidth="1"/>
    <col min="12295" max="12295" width="17.140625" style="1" customWidth="1"/>
    <col min="12296" max="12296" width="16.28515625" style="1" customWidth="1"/>
    <col min="12297" max="12297" width="16" style="1" customWidth="1"/>
    <col min="12298" max="12298" width="29.42578125" style="1" customWidth="1"/>
    <col min="12299" max="12548" width="9.140625" style="1"/>
    <col min="12549" max="12549" width="63.42578125" style="1" customWidth="1"/>
    <col min="12550" max="12550" width="22.140625" style="1" customWidth="1"/>
    <col min="12551" max="12551" width="17.140625" style="1" customWidth="1"/>
    <col min="12552" max="12552" width="16.28515625" style="1" customWidth="1"/>
    <col min="12553" max="12553" width="16" style="1" customWidth="1"/>
    <col min="12554" max="12554" width="29.42578125" style="1" customWidth="1"/>
    <col min="12555" max="12804" width="9.140625" style="1"/>
    <col min="12805" max="12805" width="63.42578125" style="1" customWidth="1"/>
    <col min="12806" max="12806" width="22.140625" style="1" customWidth="1"/>
    <col min="12807" max="12807" width="17.140625" style="1" customWidth="1"/>
    <col min="12808" max="12808" width="16.28515625" style="1" customWidth="1"/>
    <col min="12809" max="12809" width="16" style="1" customWidth="1"/>
    <col min="12810" max="12810" width="29.42578125" style="1" customWidth="1"/>
    <col min="12811" max="13060" width="9.140625" style="1"/>
    <col min="13061" max="13061" width="63.42578125" style="1" customWidth="1"/>
    <col min="13062" max="13062" width="22.140625" style="1" customWidth="1"/>
    <col min="13063" max="13063" width="17.140625" style="1" customWidth="1"/>
    <col min="13064" max="13064" width="16.28515625" style="1" customWidth="1"/>
    <col min="13065" max="13065" width="16" style="1" customWidth="1"/>
    <col min="13066" max="13066" width="29.42578125" style="1" customWidth="1"/>
    <col min="13067" max="13316" width="9.140625" style="1"/>
    <col min="13317" max="13317" width="63.42578125" style="1" customWidth="1"/>
    <col min="13318" max="13318" width="22.140625" style="1" customWidth="1"/>
    <col min="13319" max="13319" width="17.140625" style="1" customWidth="1"/>
    <col min="13320" max="13320" width="16.28515625" style="1" customWidth="1"/>
    <col min="13321" max="13321" width="16" style="1" customWidth="1"/>
    <col min="13322" max="13322" width="29.42578125" style="1" customWidth="1"/>
    <col min="13323" max="13572" width="9.140625" style="1"/>
    <col min="13573" max="13573" width="63.42578125" style="1" customWidth="1"/>
    <col min="13574" max="13574" width="22.140625" style="1" customWidth="1"/>
    <col min="13575" max="13575" width="17.140625" style="1" customWidth="1"/>
    <col min="13576" max="13576" width="16.28515625" style="1" customWidth="1"/>
    <col min="13577" max="13577" width="16" style="1" customWidth="1"/>
    <col min="13578" max="13578" width="29.42578125" style="1" customWidth="1"/>
    <col min="13579" max="13828" width="9.140625" style="1"/>
    <col min="13829" max="13829" width="63.42578125" style="1" customWidth="1"/>
    <col min="13830" max="13830" width="22.140625" style="1" customWidth="1"/>
    <col min="13831" max="13831" width="17.140625" style="1" customWidth="1"/>
    <col min="13832" max="13832" width="16.28515625" style="1" customWidth="1"/>
    <col min="13833" max="13833" width="16" style="1" customWidth="1"/>
    <col min="13834" max="13834" width="29.42578125" style="1" customWidth="1"/>
    <col min="13835" max="14084" width="9.140625" style="1"/>
    <col min="14085" max="14085" width="63.42578125" style="1" customWidth="1"/>
    <col min="14086" max="14086" width="22.140625" style="1" customWidth="1"/>
    <col min="14087" max="14087" width="17.140625" style="1" customWidth="1"/>
    <col min="14088" max="14088" width="16.28515625" style="1" customWidth="1"/>
    <col min="14089" max="14089" width="16" style="1" customWidth="1"/>
    <col min="14090" max="14090" width="29.42578125" style="1" customWidth="1"/>
    <col min="14091" max="14340" width="9.140625" style="1"/>
    <col min="14341" max="14341" width="63.42578125" style="1" customWidth="1"/>
    <col min="14342" max="14342" width="22.140625" style="1" customWidth="1"/>
    <col min="14343" max="14343" width="17.140625" style="1" customWidth="1"/>
    <col min="14344" max="14344" width="16.28515625" style="1" customWidth="1"/>
    <col min="14345" max="14345" width="16" style="1" customWidth="1"/>
    <col min="14346" max="14346" width="29.42578125" style="1" customWidth="1"/>
    <col min="14347" max="14596" width="9.140625" style="1"/>
    <col min="14597" max="14597" width="63.42578125" style="1" customWidth="1"/>
    <col min="14598" max="14598" width="22.140625" style="1" customWidth="1"/>
    <col min="14599" max="14599" width="17.140625" style="1" customWidth="1"/>
    <col min="14600" max="14600" width="16.28515625" style="1" customWidth="1"/>
    <col min="14601" max="14601" width="16" style="1" customWidth="1"/>
    <col min="14602" max="14602" width="29.42578125" style="1" customWidth="1"/>
    <col min="14603" max="14852" width="9.140625" style="1"/>
    <col min="14853" max="14853" width="63.42578125" style="1" customWidth="1"/>
    <col min="14854" max="14854" width="22.140625" style="1" customWidth="1"/>
    <col min="14855" max="14855" width="17.140625" style="1" customWidth="1"/>
    <col min="14856" max="14856" width="16.28515625" style="1" customWidth="1"/>
    <col min="14857" max="14857" width="16" style="1" customWidth="1"/>
    <col min="14858" max="14858" width="29.42578125" style="1" customWidth="1"/>
    <col min="14859" max="15108" width="9.140625" style="1"/>
    <col min="15109" max="15109" width="63.42578125" style="1" customWidth="1"/>
    <col min="15110" max="15110" width="22.140625" style="1" customWidth="1"/>
    <col min="15111" max="15111" width="17.140625" style="1" customWidth="1"/>
    <col min="15112" max="15112" width="16.28515625" style="1" customWidth="1"/>
    <col min="15113" max="15113" width="16" style="1" customWidth="1"/>
    <col min="15114" max="15114" width="29.42578125" style="1" customWidth="1"/>
    <col min="15115" max="15364" width="9.140625" style="1"/>
    <col min="15365" max="15365" width="63.42578125" style="1" customWidth="1"/>
    <col min="15366" max="15366" width="22.140625" style="1" customWidth="1"/>
    <col min="15367" max="15367" width="17.140625" style="1" customWidth="1"/>
    <col min="15368" max="15368" width="16.28515625" style="1" customWidth="1"/>
    <col min="15369" max="15369" width="16" style="1" customWidth="1"/>
    <col min="15370" max="15370" width="29.42578125" style="1" customWidth="1"/>
    <col min="15371" max="15620" width="9.140625" style="1"/>
    <col min="15621" max="15621" width="63.42578125" style="1" customWidth="1"/>
    <col min="15622" max="15622" width="22.140625" style="1" customWidth="1"/>
    <col min="15623" max="15623" width="17.140625" style="1" customWidth="1"/>
    <col min="15624" max="15624" width="16.28515625" style="1" customWidth="1"/>
    <col min="15625" max="15625" width="16" style="1" customWidth="1"/>
    <col min="15626" max="15626" width="29.42578125" style="1" customWidth="1"/>
    <col min="15627" max="15876" width="9.140625" style="1"/>
    <col min="15877" max="15877" width="63.42578125" style="1" customWidth="1"/>
    <col min="15878" max="15878" width="22.140625" style="1" customWidth="1"/>
    <col min="15879" max="15879" width="17.140625" style="1" customWidth="1"/>
    <col min="15880" max="15880" width="16.28515625" style="1" customWidth="1"/>
    <col min="15881" max="15881" width="16" style="1" customWidth="1"/>
    <col min="15882" max="15882" width="29.42578125" style="1" customWidth="1"/>
    <col min="15883" max="16132" width="9.140625" style="1"/>
    <col min="16133" max="16133" width="63.42578125" style="1" customWidth="1"/>
    <col min="16134" max="16134" width="22.140625" style="1" customWidth="1"/>
    <col min="16135" max="16135" width="17.140625" style="1" customWidth="1"/>
    <col min="16136" max="16136" width="16.28515625" style="1" customWidth="1"/>
    <col min="16137" max="16137" width="16" style="1" customWidth="1"/>
    <col min="16138" max="16138" width="29.42578125" style="1" customWidth="1"/>
    <col min="16139" max="16384" width="9.140625" style="1"/>
  </cols>
  <sheetData>
    <row r="1" spans="1:12" ht="3" customHeight="1"/>
    <row r="2" spans="1:12">
      <c r="H2" s="8"/>
      <c r="I2" s="8" t="s">
        <v>143</v>
      </c>
      <c r="J2" s="8"/>
      <c r="K2" s="2"/>
      <c r="L2" s="2"/>
    </row>
    <row r="3" spans="1:12" ht="13.5" customHeight="1">
      <c r="I3" s="5" t="s">
        <v>142</v>
      </c>
    </row>
    <row r="4" spans="1:12" ht="24.75" customHeight="1">
      <c r="B4" s="57" t="s">
        <v>154</v>
      </c>
      <c r="C4" s="57"/>
      <c r="D4" s="57"/>
      <c r="E4" s="57"/>
      <c r="F4" s="57"/>
      <c r="G4" s="57"/>
      <c r="H4" s="57"/>
      <c r="I4" s="57"/>
      <c r="J4" s="57"/>
    </row>
    <row r="5" spans="1:12">
      <c r="B5" s="3"/>
      <c r="D5" s="4"/>
      <c r="F5" s="6"/>
      <c r="G5" s="6"/>
      <c r="H5" s="6"/>
      <c r="I5" s="6"/>
      <c r="J5" s="6" t="s">
        <v>0</v>
      </c>
    </row>
    <row r="6" spans="1:12">
      <c r="A6" s="58" t="s">
        <v>3</v>
      </c>
      <c r="B6" s="59" t="s">
        <v>4</v>
      </c>
      <c r="C6" s="19" t="s">
        <v>155</v>
      </c>
      <c r="D6" s="19" t="s">
        <v>148</v>
      </c>
      <c r="E6" s="58" t="s">
        <v>149</v>
      </c>
      <c r="F6" s="58"/>
      <c r="G6" s="60" t="s">
        <v>151</v>
      </c>
      <c r="H6" s="60"/>
      <c r="I6" s="60" t="s">
        <v>156</v>
      </c>
      <c r="J6" s="60"/>
    </row>
    <row r="7" spans="1:12" s="3" customFormat="1" ht="53.25" customHeight="1">
      <c r="A7" s="58"/>
      <c r="B7" s="59"/>
      <c r="C7" s="10" t="s">
        <v>5</v>
      </c>
      <c r="D7" s="7" t="s">
        <v>145</v>
      </c>
      <c r="E7" s="7" t="s">
        <v>6</v>
      </c>
      <c r="F7" s="7" t="s">
        <v>150</v>
      </c>
      <c r="G7" s="7" t="s">
        <v>6</v>
      </c>
      <c r="H7" s="7" t="s">
        <v>152</v>
      </c>
      <c r="I7" s="7" t="s">
        <v>6</v>
      </c>
      <c r="J7" s="7" t="s">
        <v>157</v>
      </c>
    </row>
    <row r="8" spans="1:12" s="3" customFormat="1" ht="15" customHeight="1">
      <c r="A8" s="18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6">
        <v>10</v>
      </c>
    </row>
    <row r="9" spans="1:12" s="41" customFormat="1" ht="17.25" customHeight="1" outlineLevel="1">
      <c r="A9" s="39">
        <v>10000</v>
      </c>
      <c r="B9" s="40" t="s">
        <v>7</v>
      </c>
      <c r="C9" s="35">
        <f>SUM(C10+C12+C14+C19+C23+C24+C25+C31+C33+C36+C40+C41)</f>
        <v>1670630.4999999998</v>
      </c>
      <c r="D9" s="35">
        <f>SUM(D10+D12+D14+D19+D23+D24+D25+D31+D33+D36+D40+D41)</f>
        <v>1509256.8</v>
      </c>
      <c r="E9" s="35">
        <f>SUM(E10+E12+E14+E19+E23+E24+E25+E31+E33+E36+E40+E41)</f>
        <v>1777817.0999999999</v>
      </c>
      <c r="F9" s="35">
        <f>SUM(E9/D9*100)</f>
        <v>117.79420838123768</v>
      </c>
      <c r="G9" s="35">
        <f>SUM(G10+G12+G14+G19+G23+G24+G25+G31+G33+G36+G40+G41)</f>
        <v>1759814.9999999998</v>
      </c>
      <c r="H9" s="35">
        <f>SUM(G9/E9)*100</f>
        <v>98.987404272351739</v>
      </c>
      <c r="I9" s="35">
        <f>SUM(I10+I12+I14+I19+I23+I24+I25+I31+I33+I36+I40+I41)</f>
        <v>1815422.4000000001</v>
      </c>
      <c r="J9" s="38">
        <f>SUM(I9/G9*100)</f>
        <v>103.15984350627767</v>
      </c>
    </row>
    <row r="10" spans="1:12" s="41" customFormat="1" ht="17.25" customHeight="1" outlineLevel="1">
      <c r="A10" s="28">
        <v>10100</v>
      </c>
      <c r="B10" s="25" t="s">
        <v>144</v>
      </c>
      <c r="C10" s="36">
        <f>SUM(C11)</f>
        <v>1056433</v>
      </c>
      <c r="D10" s="36">
        <f t="shared" ref="D10:J10" si="0">SUM(D11)</f>
        <v>977294.9</v>
      </c>
      <c r="E10" s="36">
        <f t="shared" si="0"/>
        <v>1236703</v>
      </c>
      <c r="F10" s="36">
        <f t="shared" si="0"/>
        <v>126.54348242275692</v>
      </c>
      <c r="G10" s="36">
        <f t="shared" si="0"/>
        <v>1242072.8999999999</v>
      </c>
      <c r="H10" s="36">
        <f t="shared" si="0"/>
        <v>100.43421096253506</v>
      </c>
      <c r="I10" s="36">
        <f t="shared" si="0"/>
        <v>1305052.1000000001</v>
      </c>
      <c r="J10" s="36">
        <f t="shared" si="0"/>
        <v>105.07049143411793</v>
      </c>
    </row>
    <row r="11" spans="1:12" s="44" customFormat="1" ht="17.25" customHeight="1" outlineLevel="1">
      <c r="A11" s="42">
        <v>10102</v>
      </c>
      <c r="B11" s="43" t="s">
        <v>1</v>
      </c>
      <c r="C11" s="31">
        <v>1056433</v>
      </c>
      <c r="D11" s="31">
        <v>977294.9</v>
      </c>
      <c r="E11" s="31">
        <v>1236703</v>
      </c>
      <c r="F11" s="31">
        <f t="shared" ref="F11:F23" si="1">SUM(E11/D11*100)</f>
        <v>126.54348242275692</v>
      </c>
      <c r="G11" s="31">
        <v>1242072.8999999999</v>
      </c>
      <c r="H11" s="31">
        <f>SUM(G11/E11)*100</f>
        <v>100.43421096253506</v>
      </c>
      <c r="I11" s="31">
        <v>1305052.1000000001</v>
      </c>
      <c r="J11" s="37">
        <f t="shared" ref="J11:J45" si="2">SUM(I11/G11*100)</f>
        <v>105.07049143411793</v>
      </c>
    </row>
    <row r="12" spans="1:12" s="5" customFormat="1" ht="34.5" customHeight="1" outlineLevel="1">
      <c r="A12" s="30">
        <v>10300</v>
      </c>
      <c r="B12" s="45" t="s">
        <v>8</v>
      </c>
      <c r="C12" s="34">
        <f>SUM(C13)</f>
        <v>17225.900000000001</v>
      </c>
      <c r="D12" s="34">
        <f>SUM(D13)</f>
        <v>14784.4</v>
      </c>
      <c r="E12" s="34">
        <f>SUM(E13)</f>
        <v>18358.7</v>
      </c>
      <c r="F12" s="35">
        <f t="shared" si="1"/>
        <v>124.1761586537161</v>
      </c>
      <c r="G12" s="34">
        <f>SUM(G13)</f>
        <v>18725.8</v>
      </c>
      <c r="H12" s="35">
        <f>SUM(G12/E12)*100</f>
        <v>101.99959692135063</v>
      </c>
      <c r="I12" s="34">
        <f>SUM(I13)</f>
        <v>18725.8</v>
      </c>
      <c r="J12" s="38">
        <f t="shared" si="2"/>
        <v>100</v>
      </c>
    </row>
    <row r="13" spans="1:12" s="5" customFormat="1" ht="32.25" customHeight="1" outlineLevel="1">
      <c r="A13" s="46">
        <v>10302</v>
      </c>
      <c r="B13" s="47" t="s">
        <v>35</v>
      </c>
      <c r="C13" s="15">
        <v>17225.900000000001</v>
      </c>
      <c r="D13" s="15">
        <v>14784.4</v>
      </c>
      <c r="E13" s="15">
        <v>18358.7</v>
      </c>
      <c r="F13" s="31">
        <f t="shared" si="1"/>
        <v>124.1761586537161</v>
      </c>
      <c r="G13" s="15">
        <v>18725.8</v>
      </c>
      <c r="H13" s="31">
        <f>SUM(G13/E13)*100</f>
        <v>101.99959692135063</v>
      </c>
      <c r="I13" s="15">
        <v>18725.8</v>
      </c>
      <c r="J13" s="37">
        <f t="shared" si="2"/>
        <v>100</v>
      </c>
    </row>
    <row r="14" spans="1:12" s="5" customFormat="1" outlineLevel="1">
      <c r="A14" s="30">
        <v>10500</v>
      </c>
      <c r="B14" s="45" t="s">
        <v>9</v>
      </c>
      <c r="C14" s="34">
        <f>SUM(C15:C18)</f>
        <v>197510.2</v>
      </c>
      <c r="D14" s="34">
        <f>SUM(D15:D18)</f>
        <v>178424</v>
      </c>
      <c r="E14" s="34">
        <f>SUM(E15:E18)</f>
        <v>168020</v>
      </c>
      <c r="F14" s="35">
        <f t="shared" si="1"/>
        <v>94.168945881719949</v>
      </c>
      <c r="G14" s="34">
        <f>SUM(G15:G18)</f>
        <v>169270</v>
      </c>
      <c r="H14" s="35">
        <f>SUM(G14/E14)*100</f>
        <v>100.74395905249376</v>
      </c>
      <c r="I14" s="34">
        <f>SUM(I15:I18)</f>
        <v>170622</v>
      </c>
      <c r="J14" s="38">
        <f t="shared" si="2"/>
        <v>100.79872393217937</v>
      </c>
    </row>
    <row r="15" spans="1:12" s="5" customFormat="1" ht="31.5" outlineLevel="1">
      <c r="A15" s="46">
        <v>10501</v>
      </c>
      <c r="B15" s="48" t="s">
        <v>10</v>
      </c>
      <c r="C15" s="32">
        <v>191376.7</v>
      </c>
      <c r="D15" s="32">
        <v>171700</v>
      </c>
      <c r="E15" s="32">
        <v>165500</v>
      </c>
      <c r="F15" s="31">
        <f t="shared" si="1"/>
        <v>96.389050669772857</v>
      </c>
      <c r="G15" s="32">
        <v>166700</v>
      </c>
      <c r="H15" s="31">
        <f>SUM(G15/E15)*100</f>
        <v>100.72507552870091</v>
      </c>
      <c r="I15" s="32">
        <v>168000</v>
      </c>
      <c r="J15" s="37">
        <f t="shared" si="2"/>
        <v>100.77984403119376</v>
      </c>
    </row>
    <row r="16" spans="1:12" s="5" customFormat="1" ht="21.75" customHeight="1" outlineLevel="1">
      <c r="A16" s="46">
        <v>10502</v>
      </c>
      <c r="B16" s="48" t="s">
        <v>11</v>
      </c>
      <c r="C16" s="33">
        <v>132.19999999999999</v>
      </c>
      <c r="D16" s="33">
        <v>0</v>
      </c>
      <c r="E16" s="33">
        <v>0</v>
      </c>
      <c r="F16" s="31">
        <v>0</v>
      </c>
      <c r="G16" s="33">
        <v>0</v>
      </c>
      <c r="H16" s="31">
        <v>0</v>
      </c>
      <c r="I16" s="33">
        <v>0</v>
      </c>
      <c r="J16" s="37">
        <v>0</v>
      </c>
    </row>
    <row r="17" spans="1:10" s="5" customFormat="1" ht="17.25" hidden="1" customHeight="1" outlineLevel="1">
      <c r="A17" s="46">
        <v>10503</v>
      </c>
      <c r="B17" s="49" t="s">
        <v>12</v>
      </c>
      <c r="C17" s="32">
        <v>0</v>
      </c>
      <c r="D17" s="32">
        <v>0</v>
      </c>
      <c r="E17" s="32">
        <v>0</v>
      </c>
      <c r="F17" s="31">
        <v>0</v>
      </c>
      <c r="G17" s="32">
        <v>0</v>
      </c>
      <c r="H17" s="31">
        <v>0</v>
      </c>
      <c r="I17" s="32">
        <v>0</v>
      </c>
      <c r="J17" s="37">
        <v>0</v>
      </c>
    </row>
    <row r="18" spans="1:10" s="5" customFormat="1" ht="32.25" customHeight="1" outlineLevel="1">
      <c r="A18" s="46">
        <v>10504</v>
      </c>
      <c r="B18" s="49" t="s">
        <v>36</v>
      </c>
      <c r="C18" s="32">
        <v>6001.3</v>
      </c>
      <c r="D18" s="32">
        <v>6724</v>
      </c>
      <c r="E18" s="32">
        <v>2520</v>
      </c>
      <c r="F18" s="31">
        <f t="shared" si="1"/>
        <v>37.477691850089236</v>
      </c>
      <c r="G18" s="32">
        <v>2570</v>
      </c>
      <c r="H18" s="31">
        <f t="shared" ref="H18:H23" si="3">SUM(G18/E18)*100</f>
        <v>101.98412698412697</v>
      </c>
      <c r="I18" s="32">
        <v>2622</v>
      </c>
      <c r="J18" s="37">
        <f t="shared" si="2"/>
        <v>102.02334630350194</v>
      </c>
    </row>
    <row r="19" spans="1:10" s="5" customFormat="1" outlineLevel="1">
      <c r="A19" s="30">
        <v>10600</v>
      </c>
      <c r="B19" s="50" t="s">
        <v>13</v>
      </c>
      <c r="C19" s="10">
        <f>SUM(C20:C22)</f>
        <v>116953</v>
      </c>
      <c r="D19" s="10">
        <f>SUM(D20:D22)</f>
        <v>100054</v>
      </c>
      <c r="E19" s="10">
        <f>SUM(E20:E22)</f>
        <v>99902.399999999994</v>
      </c>
      <c r="F19" s="35">
        <f t="shared" si="1"/>
        <v>99.848481819817295</v>
      </c>
      <c r="G19" s="10">
        <f>SUM(G20:G22)</f>
        <v>101178.4</v>
      </c>
      <c r="H19" s="35">
        <f t="shared" si="3"/>
        <v>101.27724659267446</v>
      </c>
      <c r="I19" s="10">
        <f>SUM(I20:I22)</f>
        <v>101720</v>
      </c>
      <c r="J19" s="38">
        <f t="shared" si="2"/>
        <v>100.53529211768519</v>
      </c>
    </row>
    <row r="20" spans="1:10" s="5" customFormat="1" outlineLevel="1">
      <c r="A20" s="46">
        <v>10601</v>
      </c>
      <c r="B20" s="49" t="s">
        <v>14</v>
      </c>
      <c r="C20" s="13">
        <v>37223.9</v>
      </c>
      <c r="D20" s="32">
        <v>29300</v>
      </c>
      <c r="E20" s="32">
        <v>37224</v>
      </c>
      <c r="F20" s="31">
        <f t="shared" si="1"/>
        <v>127.0443686006826</v>
      </c>
      <c r="G20" s="32">
        <v>38500</v>
      </c>
      <c r="H20" s="31">
        <f t="shared" si="3"/>
        <v>103.42789598108749</v>
      </c>
      <c r="I20" s="32">
        <v>39000</v>
      </c>
      <c r="J20" s="37">
        <f t="shared" si="2"/>
        <v>101.29870129870129</v>
      </c>
    </row>
    <row r="21" spans="1:10" s="5" customFormat="1" outlineLevel="1">
      <c r="A21" s="46">
        <v>10604</v>
      </c>
      <c r="B21" s="49" t="s">
        <v>146</v>
      </c>
      <c r="C21" s="32">
        <v>26458.400000000001</v>
      </c>
      <c r="D21" s="32">
        <v>24600</v>
      </c>
      <c r="E21" s="32">
        <v>26458.400000000001</v>
      </c>
      <c r="F21" s="31">
        <f t="shared" si="1"/>
        <v>107.55447154471544</v>
      </c>
      <c r="G21" s="32">
        <v>26458.400000000001</v>
      </c>
      <c r="H21" s="31">
        <f t="shared" si="3"/>
        <v>100</v>
      </c>
      <c r="I21" s="32">
        <v>26500</v>
      </c>
      <c r="J21" s="37">
        <f t="shared" si="2"/>
        <v>100.15722795029178</v>
      </c>
    </row>
    <row r="22" spans="1:10" s="5" customFormat="1" outlineLevel="1">
      <c r="A22" s="46">
        <v>10606</v>
      </c>
      <c r="B22" s="49" t="s">
        <v>15</v>
      </c>
      <c r="C22" s="32">
        <v>53270.7</v>
      </c>
      <c r="D22" s="32">
        <v>46154</v>
      </c>
      <c r="E22" s="32">
        <v>36220</v>
      </c>
      <c r="F22" s="31">
        <f t="shared" si="1"/>
        <v>78.476405078649734</v>
      </c>
      <c r="G22" s="32">
        <v>36220</v>
      </c>
      <c r="H22" s="31">
        <f t="shared" si="3"/>
        <v>100</v>
      </c>
      <c r="I22" s="32">
        <v>36220</v>
      </c>
      <c r="J22" s="37">
        <f t="shared" si="2"/>
        <v>100</v>
      </c>
    </row>
    <row r="23" spans="1:10" s="5" customFormat="1" outlineLevel="1">
      <c r="A23" s="30">
        <v>10800</v>
      </c>
      <c r="B23" s="51" t="s">
        <v>16</v>
      </c>
      <c r="C23" s="10">
        <v>11009.5</v>
      </c>
      <c r="D23" s="10">
        <v>9180.4</v>
      </c>
      <c r="E23" s="10">
        <v>9604</v>
      </c>
      <c r="F23" s="35">
        <f t="shared" si="1"/>
        <v>104.61417803145834</v>
      </c>
      <c r="G23" s="10">
        <v>9604</v>
      </c>
      <c r="H23" s="35">
        <f t="shared" si="3"/>
        <v>100</v>
      </c>
      <c r="I23" s="10">
        <v>9604</v>
      </c>
      <c r="J23" s="38">
        <f t="shared" si="2"/>
        <v>100</v>
      </c>
    </row>
    <row r="24" spans="1:10" s="5" customFormat="1" ht="33.75" customHeight="1" outlineLevel="1">
      <c r="A24" s="30">
        <v>10900</v>
      </c>
      <c r="B24" s="50" t="s">
        <v>17</v>
      </c>
      <c r="C24" s="10">
        <v>0</v>
      </c>
      <c r="D24" s="10">
        <v>0</v>
      </c>
      <c r="E24" s="10">
        <v>0</v>
      </c>
      <c r="F24" s="35">
        <v>0</v>
      </c>
      <c r="G24" s="10">
        <v>0</v>
      </c>
      <c r="H24" s="35">
        <v>0</v>
      </c>
      <c r="I24" s="10">
        <v>0</v>
      </c>
      <c r="J24" s="38">
        <v>0</v>
      </c>
    </row>
    <row r="25" spans="1:10" s="5" customFormat="1" ht="48.75" customHeight="1" outlineLevel="1">
      <c r="A25" s="30">
        <v>11100</v>
      </c>
      <c r="B25" s="52" t="s">
        <v>18</v>
      </c>
      <c r="C25" s="10">
        <f>SUM(C26:C30)</f>
        <v>152413.29999999999</v>
      </c>
      <c r="D25" s="10">
        <f>SUM(D26:D30)</f>
        <v>146576.29999999999</v>
      </c>
      <c r="E25" s="10">
        <f>SUM(E26:E30)</f>
        <v>158216.79999999999</v>
      </c>
      <c r="F25" s="35">
        <f>SUM(E25/D25*100)</f>
        <v>107.94159765255364</v>
      </c>
      <c r="G25" s="10">
        <f>SUM(G26:G30)</f>
        <v>135919.9</v>
      </c>
      <c r="H25" s="35">
        <f>SUM(G25/E25)*100</f>
        <v>85.907375196565724</v>
      </c>
      <c r="I25" s="10">
        <f>SUM(I26:I30)</f>
        <v>130123.1</v>
      </c>
      <c r="J25" s="38">
        <f t="shared" si="2"/>
        <v>95.735135178881109</v>
      </c>
    </row>
    <row r="26" spans="1:10" s="5" customFormat="1" ht="47.25" customHeight="1" outlineLevel="1">
      <c r="A26" s="46">
        <v>11101</v>
      </c>
      <c r="B26" s="47" t="s">
        <v>19</v>
      </c>
      <c r="C26" s="32">
        <v>0</v>
      </c>
      <c r="D26" s="32">
        <v>8</v>
      </c>
      <c r="E26" s="32">
        <v>13</v>
      </c>
      <c r="F26" s="31">
        <f>SUM(E26/D26*100)</f>
        <v>162.5</v>
      </c>
      <c r="G26" s="32">
        <v>13</v>
      </c>
      <c r="H26" s="31">
        <f>SUM(G26/E26)*100</f>
        <v>100</v>
      </c>
      <c r="I26" s="32">
        <v>13</v>
      </c>
      <c r="J26" s="31">
        <f>SUM(I26/G26)*100</f>
        <v>100</v>
      </c>
    </row>
    <row r="27" spans="1:10" s="5" customFormat="1" ht="31.5" customHeight="1" outlineLevel="1">
      <c r="A27" s="46">
        <v>11103</v>
      </c>
      <c r="B27" s="47" t="s">
        <v>20</v>
      </c>
      <c r="C27" s="32">
        <v>0</v>
      </c>
      <c r="D27" s="32">
        <v>0</v>
      </c>
      <c r="E27" s="32">
        <v>0</v>
      </c>
      <c r="F27" s="31">
        <v>0</v>
      </c>
      <c r="G27" s="32">
        <v>0</v>
      </c>
      <c r="H27" s="31">
        <v>0</v>
      </c>
      <c r="I27" s="32">
        <v>0</v>
      </c>
      <c r="J27" s="37">
        <v>0</v>
      </c>
    </row>
    <row r="28" spans="1:10" s="5" customFormat="1" ht="81.75" customHeight="1" outlineLevel="1">
      <c r="A28" s="46">
        <v>11105</v>
      </c>
      <c r="B28" s="47" t="s">
        <v>21</v>
      </c>
      <c r="C28" s="32">
        <v>133646.79999999999</v>
      </c>
      <c r="D28" s="32">
        <v>132757</v>
      </c>
      <c r="E28" s="32">
        <v>143652</v>
      </c>
      <c r="F28" s="31">
        <f>SUM(E28/D28*100)</f>
        <v>108.20672356259932</v>
      </c>
      <c r="G28" s="32">
        <v>122198</v>
      </c>
      <c r="H28" s="31">
        <f t="shared" ref="H28:H40" si="4">SUM(G28/E28)*100</f>
        <v>85.065296689221171</v>
      </c>
      <c r="I28" s="32">
        <v>117434</v>
      </c>
      <c r="J28" s="37">
        <f t="shared" si="2"/>
        <v>96.101409188366432</v>
      </c>
    </row>
    <row r="29" spans="1:10" s="5" customFormat="1" ht="23.25" customHeight="1" outlineLevel="1">
      <c r="A29" s="46">
        <v>11107</v>
      </c>
      <c r="B29" s="53" t="s">
        <v>22</v>
      </c>
      <c r="C29" s="32">
        <v>2446.4</v>
      </c>
      <c r="D29" s="32">
        <v>400</v>
      </c>
      <c r="E29" s="32">
        <v>0</v>
      </c>
      <c r="F29" s="31">
        <f>SUM(E29/D29*100)</f>
        <v>0</v>
      </c>
      <c r="G29" s="32">
        <v>0</v>
      </c>
      <c r="H29" s="31">
        <v>0</v>
      </c>
      <c r="I29" s="32">
        <v>0</v>
      </c>
      <c r="J29" s="37">
        <v>0</v>
      </c>
    </row>
    <row r="30" spans="1:10" s="5" customFormat="1" ht="78.75" customHeight="1" outlineLevel="1">
      <c r="A30" s="46">
        <v>11109</v>
      </c>
      <c r="B30" s="47" t="s">
        <v>23</v>
      </c>
      <c r="C30" s="32">
        <v>16320.1</v>
      </c>
      <c r="D30" s="32">
        <v>13411.3</v>
      </c>
      <c r="E30" s="32">
        <v>14551.8</v>
      </c>
      <c r="F30" s="31">
        <f t="shared" ref="F30:F40" si="5">SUM(E30/D30*100)</f>
        <v>108.50402272710326</v>
      </c>
      <c r="G30" s="32">
        <v>13708.9</v>
      </c>
      <c r="H30" s="31">
        <f t="shared" si="4"/>
        <v>94.207589439107181</v>
      </c>
      <c r="I30" s="32">
        <v>12676.1</v>
      </c>
      <c r="J30" s="37">
        <f t="shared" si="2"/>
        <v>92.466208083799586</v>
      </c>
    </row>
    <row r="31" spans="1:10" s="5" customFormat="1" ht="19.5" customHeight="1" outlineLevel="1">
      <c r="A31" s="30">
        <v>11200</v>
      </c>
      <c r="B31" s="52" t="s">
        <v>24</v>
      </c>
      <c r="C31" s="10">
        <f>SUM(C32)</f>
        <v>10527.9</v>
      </c>
      <c r="D31" s="10">
        <f>SUM(D32)</f>
        <v>9906</v>
      </c>
      <c r="E31" s="10">
        <f>SUM(E32)</f>
        <v>6859.5</v>
      </c>
      <c r="F31" s="35">
        <f t="shared" si="5"/>
        <v>69.245911568746209</v>
      </c>
      <c r="G31" s="10">
        <f>SUM(G32)</f>
        <v>5335.7</v>
      </c>
      <c r="H31" s="35">
        <f t="shared" si="4"/>
        <v>77.785552882863186</v>
      </c>
      <c r="I31" s="10">
        <f>SUM(I32)</f>
        <v>5008.7</v>
      </c>
      <c r="J31" s="38">
        <f t="shared" si="2"/>
        <v>93.871469535393672</v>
      </c>
    </row>
    <row r="32" spans="1:10" s="5" customFormat="1" ht="17.25" customHeight="1" outlineLevel="1">
      <c r="A32" s="46">
        <v>11201</v>
      </c>
      <c r="B32" s="54" t="s">
        <v>25</v>
      </c>
      <c r="C32" s="32">
        <v>10527.9</v>
      </c>
      <c r="D32" s="32">
        <v>9906</v>
      </c>
      <c r="E32" s="32">
        <v>6859.5</v>
      </c>
      <c r="F32" s="31">
        <f t="shared" si="5"/>
        <v>69.245911568746209</v>
      </c>
      <c r="G32" s="32">
        <v>5335.7</v>
      </c>
      <c r="H32" s="31">
        <f t="shared" si="4"/>
        <v>77.785552882863186</v>
      </c>
      <c r="I32" s="32">
        <v>5008.7</v>
      </c>
      <c r="J32" s="37">
        <f t="shared" si="2"/>
        <v>93.871469535393672</v>
      </c>
    </row>
    <row r="33" spans="1:10" s="5" customFormat="1" ht="33" customHeight="1" outlineLevel="1">
      <c r="A33" s="30">
        <v>11300</v>
      </c>
      <c r="B33" s="52" t="s">
        <v>26</v>
      </c>
      <c r="C33" s="10">
        <f>SUM(C34:C35)</f>
        <v>19584.400000000001</v>
      </c>
      <c r="D33" s="10">
        <f>SUM(D34:D35)</f>
        <v>161</v>
      </c>
      <c r="E33" s="10">
        <f>SUM(E34:E35)</f>
        <v>156</v>
      </c>
      <c r="F33" s="35">
        <f t="shared" si="5"/>
        <v>96.894409937888199</v>
      </c>
      <c r="G33" s="10">
        <f>SUM(G34:G35)</f>
        <v>156</v>
      </c>
      <c r="H33" s="35">
        <f t="shared" si="4"/>
        <v>100</v>
      </c>
      <c r="I33" s="10">
        <f>SUM(I34:I35)</f>
        <v>156</v>
      </c>
      <c r="J33" s="38">
        <f t="shared" si="2"/>
        <v>100</v>
      </c>
    </row>
    <row r="34" spans="1:10" s="5" customFormat="1" ht="17.25" customHeight="1" outlineLevel="1">
      <c r="A34" s="46">
        <v>11301</v>
      </c>
      <c r="B34" s="47" t="s">
        <v>27</v>
      </c>
      <c r="C34" s="32">
        <v>10</v>
      </c>
      <c r="D34" s="32">
        <v>10</v>
      </c>
      <c r="E34" s="32">
        <v>5</v>
      </c>
      <c r="F34" s="31">
        <f t="shared" si="5"/>
        <v>50</v>
      </c>
      <c r="G34" s="32">
        <v>5</v>
      </c>
      <c r="H34" s="31">
        <f t="shared" si="4"/>
        <v>100</v>
      </c>
      <c r="I34" s="32">
        <v>5</v>
      </c>
      <c r="J34" s="37">
        <f t="shared" si="2"/>
        <v>100</v>
      </c>
    </row>
    <row r="35" spans="1:10" s="5" customFormat="1" ht="18" customHeight="1" outlineLevel="1">
      <c r="A35" s="46">
        <v>11302</v>
      </c>
      <c r="B35" s="47" t="s">
        <v>28</v>
      </c>
      <c r="C35" s="32">
        <v>19574.400000000001</v>
      </c>
      <c r="D35" s="32">
        <v>151</v>
      </c>
      <c r="E35" s="32">
        <v>151</v>
      </c>
      <c r="F35" s="31">
        <f t="shared" si="5"/>
        <v>100</v>
      </c>
      <c r="G35" s="32">
        <v>151</v>
      </c>
      <c r="H35" s="31">
        <f t="shared" si="4"/>
        <v>100</v>
      </c>
      <c r="I35" s="32">
        <v>151</v>
      </c>
      <c r="J35" s="37">
        <f t="shared" si="2"/>
        <v>100</v>
      </c>
    </row>
    <row r="36" spans="1:10" s="5" customFormat="1" ht="32.25" customHeight="1" outlineLevel="1">
      <c r="A36" s="30">
        <v>11400</v>
      </c>
      <c r="B36" s="52" t="s">
        <v>29</v>
      </c>
      <c r="C36" s="10">
        <f>SUM(C37:C39)</f>
        <v>79932</v>
      </c>
      <c r="D36" s="10">
        <f>SUM(D37:D39)</f>
        <v>67679</v>
      </c>
      <c r="E36" s="10">
        <f>SUM(E37:E39)</f>
        <v>74509</v>
      </c>
      <c r="F36" s="35">
        <f t="shared" si="5"/>
        <v>110.09175667489177</v>
      </c>
      <c r="G36" s="10">
        <f>SUM(G37:G39)</f>
        <v>72100</v>
      </c>
      <c r="H36" s="35">
        <f t="shared" si="4"/>
        <v>96.766833536888157</v>
      </c>
      <c r="I36" s="10">
        <f>SUM(I37:I39)</f>
        <v>69003</v>
      </c>
      <c r="J36" s="38">
        <f t="shared" si="2"/>
        <v>95.704576976421635</v>
      </c>
    </row>
    <row r="37" spans="1:10" s="5" customFormat="1" ht="33" customHeight="1" outlineLevel="1">
      <c r="A37" s="46">
        <v>11401</v>
      </c>
      <c r="B37" s="47" t="s">
        <v>30</v>
      </c>
      <c r="C37" s="32">
        <v>63097.5</v>
      </c>
      <c r="D37" s="32">
        <v>55263</v>
      </c>
      <c r="E37" s="32">
        <v>61825</v>
      </c>
      <c r="F37" s="31">
        <f t="shared" si="5"/>
        <v>111.87412916417856</v>
      </c>
      <c r="G37" s="32">
        <v>59640</v>
      </c>
      <c r="H37" s="31">
        <f t="shared" si="4"/>
        <v>96.465830974524863</v>
      </c>
      <c r="I37" s="32">
        <v>56210</v>
      </c>
      <c r="J37" s="37">
        <f t="shared" si="2"/>
        <v>94.248826291079808</v>
      </c>
    </row>
    <row r="38" spans="1:10" s="5" customFormat="1" ht="82.5" customHeight="1" outlineLevel="1">
      <c r="A38" s="46">
        <v>11402</v>
      </c>
      <c r="B38" s="54" t="s">
        <v>31</v>
      </c>
      <c r="C38" s="32">
        <v>4132.6000000000004</v>
      </c>
      <c r="D38" s="32">
        <v>1160</v>
      </c>
      <c r="E38" s="32">
        <v>1143</v>
      </c>
      <c r="F38" s="31">
        <f t="shared" si="5"/>
        <v>98.534482758620683</v>
      </c>
      <c r="G38" s="32">
        <v>1126</v>
      </c>
      <c r="H38" s="31">
        <f t="shared" si="4"/>
        <v>98.512685914260729</v>
      </c>
      <c r="I38" s="32">
        <v>1110</v>
      </c>
      <c r="J38" s="37">
        <f>SUM(I38/G38*100)</f>
        <v>98.579040852575488</v>
      </c>
    </row>
    <row r="39" spans="1:10" s="5" customFormat="1" ht="30.75" customHeight="1" outlineLevel="1">
      <c r="A39" s="46">
        <v>11406</v>
      </c>
      <c r="B39" s="54" t="s">
        <v>38</v>
      </c>
      <c r="C39" s="32">
        <v>12701.9</v>
      </c>
      <c r="D39" s="32">
        <v>11256</v>
      </c>
      <c r="E39" s="32">
        <v>11541</v>
      </c>
      <c r="F39" s="31">
        <f t="shared" si="5"/>
        <v>102.53198294243072</v>
      </c>
      <c r="G39" s="32">
        <v>11334</v>
      </c>
      <c r="H39" s="31">
        <f t="shared" si="4"/>
        <v>98.206394593189501</v>
      </c>
      <c r="I39" s="32">
        <v>11683</v>
      </c>
      <c r="J39" s="37">
        <f t="shared" si="2"/>
        <v>103.07923063349216</v>
      </c>
    </row>
    <row r="40" spans="1:10" s="5" customFormat="1" ht="16.5" customHeight="1" outlineLevel="1">
      <c r="A40" s="30">
        <v>11600</v>
      </c>
      <c r="B40" s="52" t="s">
        <v>32</v>
      </c>
      <c r="C40" s="10">
        <v>9041.2999999999993</v>
      </c>
      <c r="D40" s="10">
        <v>5196.8</v>
      </c>
      <c r="E40" s="10">
        <v>5487.7</v>
      </c>
      <c r="F40" s="35">
        <f t="shared" si="5"/>
        <v>105.59767549261083</v>
      </c>
      <c r="G40" s="10">
        <v>5452.3</v>
      </c>
      <c r="H40" s="35">
        <f t="shared" si="4"/>
        <v>99.354921005156996</v>
      </c>
      <c r="I40" s="10">
        <v>5407.7</v>
      </c>
      <c r="J40" s="38">
        <f t="shared" si="2"/>
        <v>99.181996588595638</v>
      </c>
    </row>
    <row r="41" spans="1:10" s="5" customFormat="1" ht="18" customHeight="1" outlineLevel="1">
      <c r="A41" s="30">
        <v>11700</v>
      </c>
      <c r="B41" s="55" t="s">
        <v>33</v>
      </c>
      <c r="C41" s="10">
        <f>SUM(C42:C43)</f>
        <v>0</v>
      </c>
      <c r="D41" s="10">
        <f>SUM(D42:D43)</f>
        <v>0</v>
      </c>
      <c r="E41" s="10">
        <f>SUM(E42:E43)</f>
        <v>0</v>
      </c>
      <c r="F41" s="35">
        <v>0</v>
      </c>
      <c r="G41" s="10">
        <f>SUM(G42:G43)</f>
        <v>0</v>
      </c>
      <c r="H41" s="35">
        <v>0</v>
      </c>
      <c r="I41" s="10">
        <f>SUM(I42:I43)</f>
        <v>0</v>
      </c>
      <c r="J41" s="35">
        <v>0</v>
      </c>
    </row>
    <row r="42" spans="1:10" s="5" customFormat="1" ht="16.5" customHeight="1" outlineLevel="1">
      <c r="A42" s="46">
        <v>11701</v>
      </c>
      <c r="B42" s="54" t="s">
        <v>37</v>
      </c>
      <c r="C42" s="32">
        <v>0</v>
      </c>
      <c r="D42" s="32">
        <v>0</v>
      </c>
      <c r="E42" s="32">
        <v>0</v>
      </c>
      <c r="F42" s="31">
        <v>0</v>
      </c>
      <c r="G42" s="32">
        <v>0</v>
      </c>
      <c r="H42" s="31">
        <v>0</v>
      </c>
      <c r="I42" s="32">
        <v>0</v>
      </c>
      <c r="J42" s="37">
        <v>0</v>
      </c>
    </row>
    <row r="43" spans="1:10" s="5" customFormat="1" outlineLevel="1">
      <c r="A43" s="46">
        <v>11715</v>
      </c>
      <c r="B43" s="49" t="s">
        <v>153</v>
      </c>
      <c r="C43" s="32">
        <v>0</v>
      </c>
      <c r="D43" s="32">
        <v>0</v>
      </c>
      <c r="E43" s="32">
        <v>0</v>
      </c>
      <c r="F43" s="31">
        <v>0</v>
      </c>
      <c r="G43" s="32">
        <v>0</v>
      </c>
      <c r="H43" s="31">
        <v>0</v>
      </c>
      <c r="I43" s="32">
        <v>0</v>
      </c>
      <c r="J43" s="37">
        <v>0</v>
      </c>
    </row>
    <row r="44" spans="1:10" s="5" customFormat="1" ht="16.5" customHeight="1" outlineLevel="1">
      <c r="A44" s="30">
        <v>20000</v>
      </c>
      <c r="B44" s="52" t="s">
        <v>2</v>
      </c>
      <c r="C44" s="10">
        <v>4261263.2</v>
      </c>
      <c r="D44" s="10">
        <v>4868701.5999999996</v>
      </c>
      <c r="E44" s="10">
        <v>3761410.9</v>
      </c>
      <c r="F44" s="35">
        <f>SUM(E44/D44*100)</f>
        <v>77.256961075618193</v>
      </c>
      <c r="G44" s="10">
        <v>3454485.2</v>
      </c>
      <c r="H44" s="35">
        <f>SUM(G44/E44)*100</f>
        <v>91.840144345835768</v>
      </c>
      <c r="I44" s="10">
        <v>3355557.4</v>
      </c>
      <c r="J44" s="38">
        <f t="shared" si="2"/>
        <v>97.136250576496892</v>
      </c>
    </row>
    <row r="45" spans="1:10" s="5" customFormat="1" ht="18" customHeight="1">
      <c r="A45" s="46"/>
      <c r="B45" s="50" t="s">
        <v>34</v>
      </c>
      <c r="C45" s="10">
        <f>SUM(C9+C44)</f>
        <v>5931893.7000000002</v>
      </c>
      <c r="D45" s="10">
        <f>SUM(D9+D44)</f>
        <v>6377958.3999999994</v>
      </c>
      <c r="E45" s="10">
        <f>SUM(E9+E44)</f>
        <v>5539228</v>
      </c>
      <c r="F45" s="35">
        <f>SUM(E45/D45*100)</f>
        <v>86.849547341042552</v>
      </c>
      <c r="G45" s="10">
        <f>SUM(G9+G44)</f>
        <v>5214300.2</v>
      </c>
      <c r="H45" s="35">
        <f>SUM(G45/E45)*100</f>
        <v>94.134059836497073</v>
      </c>
      <c r="I45" s="10">
        <f>SUM(I9+I44)</f>
        <v>5170979.8</v>
      </c>
      <c r="J45" s="38">
        <f t="shared" si="2"/>
        <v>99.169200116249527</v>
      </c>
    </row>
    <row r="46" spans="1:10">
      <c r="A46" s="9"/>
      <c r="B46" s="21" t="s">
        <v>39</v>
      </c>
      <c r="C46" s="10">
        <f>C47+C57+C59+C64+C72+C77+C79+C85+C88+C90+C95+C99+C102</f>
        <v>5715781.5999999996</v>
      </c>
      <c r="D46" s="10">
        <f>SUM(D47+D59+D64+D72+D77+D79+D85+D88+D90+D95+D99+D102)</f>
        <v>6516868.5999999996</v>
      </c>
      <c r="E46" s="10">
        <f>SUM(E47+E59+E64+E72+E77+E79+E85+E88+E90+E95+E99+E102)</f>
        <v>5702473.8999999994</v>
      </c>
      <c r="F46" s="12">
        <f t="shared" ref="F46:F52" si="6">SUM(E46)/D46*100</f>
        <v>87.503281867613538</v>
      </c>
      <c r="G46" s="10">
        <f>SUM(G47+G59+G64+G72+G77+G79+G85+G88+G90+G95+G99+G102)</f>
        <v>5379441.8999999994</v>
      </c>
      <c r="H46" s="12">
        <f>SUM(G46)/E46*100</f>
        <v>94.335230539152491</v>
      </c>
      <c r="I46" s="10">
        <f>SUM(I47+I59+I64+I72+I77+I79+I85+I88+I90+I95+I99+I102)</f>
        <v>5339779.6000000006</v>
      </c>
      <c r="J46" s="12">
        <f>SUM(I46/G46*100)</f>
        <v>99.262706043911379</v>
      </c>
    </row>
    <row r="47" spans="1:10">
      <c r="A47" s="22" t="s">
        <v>101</v>
      </c>
      <c r="B47" s="21" t="s">
        <v>40</v>
      </c>
      <c r="C47" s="10">
        <f>C48+C49+C50+C51+C52+C54+C55+C56</f>
        <v>476149.4</v>
      </c>
      <c r="D47" s="10">
        <f>SUM(D48:D56)</f>
        <v>448423.10000000003</v>
      </c>
      <c r="E47" s="10">
        <f>SUM(E48:E58)</f>
        <v>559689.5</v>
      </c>
      <c r="F47" s="13">
        <f t="shared" si="6"/>
        <v>124.81281628890216</v>
      </c>
      <c r="G47" s="10">
        <f>SUM(G48:G58)</f>
        <v>582440.30000000005</v>
      </c>
      <c r="H47" s="13">
        <f>SUM(G47)/E47*100</f>
        <v>104.06489669718657</v>
      </c>
      <c r="I47" s="10">
        <f>SUM(I48:I58)</f>
        <v>662198.19999999995</v>
      </c>
      <c r="J47" s="13">
        <f>SUM(I47/G47*100)</f>
        <v>113.69374680975885</v>
      </c>
    </row>
    <row r="48" spans="1:10" ht="37.5" customHeight="1">
      <c r="A48" s="23" t="s">
        <v>102</v>
      </c>
      <c r="B48" s="24" t="s">
        <v>41</v>
      </c>
      <c r="C48" s="11">
        <v>5418.3</v>
      </c>
      <c r="D48" s="56">
        <v>5554.3</v>
      </c>
      <c r="E48" s="56">
        <v>7842.6</v>
      </c>
      <c r="F48" s="13">
        <f>SUM(E48)/D48*100</f>
        <v>141.19871090866536</v>
      </c>
      <c r="G48" s="13">
        <v>7792.6</v>
      </c>
      <c r="H48" s="13">
        <f>SUM(G48)/E48*100</f>
        <v>99.362456328258489</v>
      </c>
      <c r="I48" s="13">
        <v>7842.6</v>
      </c>
      <c r="J48" s="13">
        <f>SUM(I48/G48*100)</f>
        <v>100.64163437106998</v>
      </c>
    </row>
    <row r="49" spans="1:10" ht="47.25">
      <c r="A49" s="23" t="s">
        <v>103</v>
      </c>
      <c r="B49" s="24" t="s">
        <v>42</v>
      </c>
      <c r="C49" s="11">
        <v>10460.9</v>
      </c>
      <c r="D49" s="13">
        <v>10074</v>
      </c>
      <c r="E49" s="13">
        <v>13028.6</v>
      </c>
      <c r="F49" s="13">
        <f t="shared" si="6"/>
        <v>129.32896565415922</v>
      </c>
      <c r="G49" s="13">
        <v>12928.6</v>
      </c>
      <c r="H49" s="13">
        <f t="shared" ref="H49:H103" si="7">SUM(G49)/E49*100</f>
        <v>99.232457823557411</v>
      </c>
      <c r="I49" s="13">
        <v>13028.6</v>
      </c>
      <c r="J49" s="13">
        <f t="shared" ref="J49:J103" si="8">SUM(I49/G49*100)</f>
        <v>100.77347895363766</v>
      </c>
    </row>
    <row r="50" spans="1:10" ht="47.25">
      <c r="A50" s="23" t="s">
        <v>104</v>
      </c>
      <c r="B50" s="24" t="s">
        <v>43</v>
      </c>
      <c r="C50" s="11">
        <v>246958.2</v>
      </c>
      <c r="D50" s="13">
        <v>231082.2</v>
      </c>
      <c r="E50" s="13">
        <v>301296.59999999998</v>
      </c>
      <c r="F50" s="13">
        <f t="shared" si="6"/>
        <v>130.38503181984592</v>
      </c>
      <c r="G50" s="13">
        <v>298056.59999999998</v>
      </c>
      <c r="H50" s="13">
        <f t="shared" si="7"/>
        <v>98.92464767275834</v>
      </c>
      <c r="I50" s="13">
        <v>301296.59999999998</v>
      </c>
      <c r="J50" s="13">
        <f t="shared" si="8"/>
        <v>101.08704185715062</v>
      </c>
    </row>
    <row r="51" spans="1:10">
      <c r="A51" s="23" t="s">
        <v>105</v>
      </c>
      <c r="B51" s="24" t="s">
        <v>44</v>
      </c>
      <c r="C51" s="11">
        <v>5.3</v>
      </c>
      <c r="D51" s="13">
        <v>1.2</v>
      </c>
      <c r="E51" s="13">
        <v>5.2</v>
      </c>
      <c r="F51" s="13">
        <f t="shared" si="6"/>
        <v>433.33333333333337</v>
      </c>
      <c r="G51" s="13">
        <v>6.9</v>
      </c>
      <c r="H51" s="13">
        <f t="shared" si="7"/>
        <v>132.69230769230768</v>
      </c>
      <c r="I51" s="13">
        <v>84.3</v>
      </c>
      <c r="J51" s="13">
        <f t="shared" si="8"/>
        <v>1221.7391304347825</v>
      </c>
    </row>
    <row r="52" spans="1:10" ht="31.5">
      <c r="A52" s="23" t="s">
        <v>106</v>
      </c>
      <c r="B52" s="24" t="s">
        <v>45</v>
      </c>
      <c r="C52" s="11">
        <v>48776.1</v>
      </c>
      <c r="D52" s="13">
        <v>48839.9</v>
      </c>
      <c r="E52" s="13">
        <v>58210</v>
      </c>
      <c r="F52" s="13">
        <f t="shared" si="6"/>
        <v>119.1853382173182</v>
      </c>
      <c r="G52" s="13">
        <v>57590</v>
      </c>
      <c r="H52" s="13">
        <f t="shared" si="7"/>
        <v>98.934890912214399</v>
      </c>
      <c r="I52" s="13">
        <v>58210</v>
      </c>
      <c r="J52" s="13">
        <f t="shared" si="8"/>
        <v>101.07657579440874</v>
      </c>
    </row>
    <row r="53" spans="1:10" hidden="1">
      <c r="A53" s="23" t="s">
        <v>107</v>
      </c>
      <c r="B53" s="24" t="s">
        <v>46</v>
      </c>
      <c r="C53" s="11"/>
      <c r="D53" s="13"/>
      <c r="E53" s="13"/>
      <c r="F53" s="13">
        <v>0</v>
      </c>
      <c r="G53" s="13"/>
      <c r="H53" s="13">
        <v>0</v>
      </c>
      <c r="I53" s="13"/>
      <c r="J53" s="13">
        <v>0</v>
      </c>
    </row>
    <row r="54" spans="1:10">
      <c r="A54" s="23" t="s">
        <v>107</v>
      </c>
      <c r="B54" s="24" t="s">
        <v>46</v>
      </c>
      <c r="C54" s="11">
        <v>1400</v>
      </c>
      <c r="D54" s="13"/>
      <c r="E54" s="13"/>
      <c r="F54" s="13"/>
      <c r="G54" s="13"/>
      <c r="H54" s="13"/>
      <c r="I54" s="13"/>
      <c r="J54" s="13"/>
    </row>
    <row r="55" spans="1:10">
      <c r="A55" s="23" t="s">
        <v>108</v>
      </c>
      <c r="B55" s="24" t="s">
        <v>47</v>
      </c>
      <c r="C55" s="11">
        <v>0</v>
      </c>
      <c r="D55" s="13">
        <v>1500</v>
      </c>
      <c r="E55" s="13">
        <v>1500</v>
      </c>
      <c r="F55" s="13">
        <v>0</v>
      </c>
      <c r="G55" s="13">
        <v>1500</v>
      </c>
      <c r="H55" s="13">
        <f t="shared" si="7"/>
        <v>100</v>
      </c>
      <c r="I55" s="13">
        <v>1500</v>
      </c>
      <c r="J55" s="13">
        <f t="shared" si="8"/>
        <v>100</v>
      </c>
    </row>
    <row r="56" spans="1:10">
      <c r="A56" s="23" t="s">
        <v>109</v>
      </c>
      <c r="B56" s="24" t="s">
        <v>48</v>
      </c>
      <c r="C56" s="11">
        <v>163130.6</v>
      </c>
      <c r="D56" s="13">
        <v>151371.5</v>
      </c>
      <c r="E56" s="13">
        <v>177806.5</v>
      </c>
      <c r="F56" s="13">
        <f t="shared" ref="F56:F66" si="9">SUM(E56)/D56*100</f>
        <v>117.46365729347994</v>
      </c>
      <c r="G56" s="13">
        <v>204565.6</v>
      </c>
      <c r="H56" s="13">
        <f t="shared" si="7"/>
        <v>115.04956230509009</v>
      </c>
      <c r="I56" s="13">
        <v>280236.09999999998</v>
      </c>
      <c r="J56" s="13">
        <f t="shared" si="8"/>
        <v>136.99082348156287</v>
      </c>
    </row>
    <row r="57" spans="1:10">
      <c r="A57" s="22" t="s">
        <v>158</v>
      </c>
      <c r="B57" s="25" t="s">
        <v>160</v>
      </c>
      <c r="C57" s="20">
        <v>75</v>
      </c>
      <c r="D57" s="13">
        <f>D58</f>
        <v>0</v>
      </c>
      <c r="E57" s="13">
        <v>0</v>
      </c>
      <c r="F57" s="13"/>
      <c r="G57" s="13">
        <v>0</v>
      </c>
      <c r="H57" s="13"/>
      <c r="I57" s="13">
        <v>0</v>
      </c>
      <c r="J57" s="13"/>
    </row>
    <row r="58" spans="1:10">
      <c r="A58" s="23" t="s">
        <v>159</v>
      </c>
      <c r="B58" s="24" t="s">
        <v>161</v>
      </c>
      <c r="C58" s="11">
        <v>75</v>
      </c>
      <c r="D58" s="13">
        <v>0</v>
      </c>
      <c r="E58" s="13">
        <v>0</v>
      </c>
      <c r="F58" s="13"/>
      <c r="G58" s="13">
        <v>0</v>
      </c>
      <c r="H58" s="13"/>
      <c r="I58" s="13">
        <v>0</v>
      </c>
      <c r="J58" s="13"/>
    </row>
    <row r="59" spans="1:10">
      <c r="A59" s="26" t="s">
        <v>110</v>
      </c>
      <c r="B59" s="25" t="s">
        <v>49</v>
      </c>
      <c r="C59" s="12">
        <v>50049.5</v>
      </c>
      <c r="D59" s="12">
        <f t="shared" ref="D59" si="10">SUM(D60:D63)</f>
        <v>52484.3</v>
      </c>
      <c r="E59" s="12">
        <v>55174.5</v>
      </c>
      <c r="F59" s="13">
        <f t="shared" si="9"/>
        <v>105.12572331154269</v>
      </c>
      <c r="G59" s="12">
        <v>48306.2</v>
      </c>
      <c r="H59" s="13">
        <f t="shared" si="7"/>
        <v>87.551676952215246</v>
      </c>
      <c r="I59" s="12">
        <v>49283</v>
      </c>
      <c r="J59" s="13">
        <f t="shared" si="8"/>
        <v>102.02210068272809</v>
      </c>
    </row>
    <row r="60" spans="1:10">
      <c r="A60" s="27" t="s">
        <v>111</v>
      </c>
      <c r="B60" s="24" t="s">
        <v>50</v>
      </c>
      <c r="C60" s="11">
        <v>6815.6</v>
      </c>
      <c r="D60" s="13">
        <v>7330.1</v>
      </c>
      <c r="E60" s="13">
        <v>2791.8</v>
      </c>
      <c r="F60" s="13">
        <f t="shared" si="9"/>
        <v>38.086792813194911</v>
      </c>
      <c r="G60" s="13">
        <v>2568.3000000000002</v>
      </c>
      <c r="H60" s="13">
        <f t="shared" si="7"/>
        <v>91.994412207178172</v>
      </c>
      <c r="I60" s="13">
        <v>2568.3000000000002</v>
      </c>
      <c r="J60" s="13">
        <f t="shared" si="8"/>
        <v>100</v>
      </c>
    </row>
    <row r="61" spans="1:10">
      <c r="A61" s="27" t="s">
        <v>112</v>
      </c>
      <c r="B61" s="24" t="s">
        <v>162</v>
      </c>
      <c r="C61" s="11">
        <v>41079.1</v>
      </c>
      <c r="D61" s="13">
        <v>43948.9</v>
      </c>
      <c r="E61" s="13">
        <v>2207.5</v>
      </c>
      <c r="F61" s="13">
        <f>SUM(E61)/D61*100</f>
        <v>5.0228788433840208</v>
      </c>
      <c r="G61" s="13">
        <v>0</v>
      </c>
      <c r="H61" s="13">
        <f t="shared" si="7"/>
        <v>0</v>
      </c>
      <c r="I61" s="13">
        <v>540</v>
      </c>
      <c r="J61" s="13" t="e">
        <f t="shared" si="8"/>
        <v>#DIV/0!</v>
      </c>
    </row>
    <row r="62" spans="1:10" ht="31.5">
      <c r="A62" s="27" t="s">
        <v>163</v>
      </c>
      <c r="B62" s="24" t="s">
        <v>164</v>
      </c>
      <c r="C62" s="11"/>
      <c r="D62" s="13"/>
      <c r="E62" s="13">
        <v>49967.7</v>
      </c>
      <c r="F62" s="13" t="e">
        <f>SUM(E62)/D62*100</f>
        <v>#DIV/0!</v>
      </c>
      <c r="G62" s="13">
        <v>45529.7</v>
      </c>
      <c r="H62" s="13">
        <f t="shared" ref="H62" si="11">SUM(G62)/E62*100</f>
        <v>91.118262397508786</v>
      </c>
      <c r="I62" s="13">
        <v>45967.199999999997</v>
      </c>
      <c r="J62" s="13">
        <f t="shared" ref="J62" si="12">SUM(I62/G62*100)</f>
        <v>100.96091122937337</v>
      </c>
    </row>
    <row r="63" spans="1:10" ht="31.5">
      <c r="A63" s="27" t="s">
        <v>113</v>
      </c>
      <c r="B63" s="24" t="s">
        <v>51</v>
      </c>
      <c r="C63" s="11">
        <v>2154.8000000000002</v>
      </c>
      <c r="D63" s="13">
        <v>1205.3</v>
      </c>
      <c r="E63" s="13">
        <v>207.5</v>
      </c>
      <c r="F63" s="13">
        <f t="shared" si="9"/>
        <v>17.215630963245665</v>
      </c>
      <c r="G63" s="13">
        <v>208.2</v>
      </c>
      <c r="H63" s="13">
        <f t="shared" si="7"/>
        <v>100.33734939759036</v>
      </c>
      <c r="I63" s="13">
        <v>207.5</v>
      </c>
      <c r="J63" s="13">
        <f t="shared" si="8"/>
        <v>99.663784822286274</v>
      </c>
    </row>
    <row r="64" spans="1:10">
      <c r="A64" s="26" t="s">
        <v>114</v>
      </c>
      <c r="B64" s="25" t="s">
        <v>52</v>
      </c>
      <c r="C64" s="12">
        <v>339141.2</v>
      </c>
      <c r="D64" s="12">
        <f t="shared" ref="D64" si="13">SUM(D65:D71)</f>
        <v>331604.2</v>
      </c>
      <c r="E64" s="12">
        <f>SUM(E65:E71)</f>
        <v>521253.6</v>
      </c>
      <c r="F64" s="13">
        <f t="shared" si="9"/>
        <v>157.19149516200338</v>
      </c>
      <c r="G64" s="12">
        <f>SUM(G65:G71)</f>
        <v>424835.9</v>
      </c>
      <c r="H64" s="13">
        <f t="shared" si="7"/>
        <v>81.502727271332049</v>
      </c>
      <c r="I64" s="12">
        <f>SUM(I65:I71)</f>
        <v>361713.7</v>
      </c>
      <c r="J64" s="13">
        <f t="shared" si="8"/>
        <v>85.141980703608141</v>
      </c>
    </row>
    <row r="65" spans="1:10">
      <c r="A65" s="27" t="s">
        <v>115</v>
      </c>
      <c r="B65" s="24" t="s">
        <v>53</v>
      </c>
      <c r="C65" s="11">
        <v>13984.1</v>
      </c>
      <c r="D65" s="13">
        <v>12050</v>
      </c>
      <c r="E65" s="13">
        <v>12239.8</v>
      </c>
      <c r="F65" s="13">
        <f t="shared" si="9"/>
        <v>101.57510373443984</v>
      </c>
      <c r="G65" s="13">
        <v>12239.8</v>
      </c>
      <c r="H65" s="13">
        <f t="shared" si="7"/>
        <v>100</v>
      </c>
      <c r="I65" s="13">
        <v>12289.8</v>
      </c>
      <c r="J65" s="13">
        <f t="shared" si="8"/>
        <v>100.4085034069184</v>
      </c>
    </row>
    <row r="66" spans="1:10">
      <c r="A66" s="27" t="s">
        <v>116</v>
      </c>
      <c r="B66" s="24" t="s">
        <v>54</v>
      </c>
      <c r="C66" s="11">
        <v>10866.5</v>
      </c>
      <c r="D66" s="13">
        <v>10873</v>
      </c>
      <c r="E66" s="13">
        <v>18946.599999999999</v>
      </c>
      <c r="F66" s="13">
        <f t="shared" si="9"/>
        <v>174.25365584475304</v>
      </c>
      <c r="G66" s="13">
        <v>18596.400000000001</v>
      </c>
      <c r="H66" s="13">
        <f t="shared" si="7"/>
        <v>98.151647261250048</v>
      </c>
      <c r="I66" s="13">
        <v>18433.8</v>
      </c>
      <c r="J66" s="13">
        <f t="shared" si="8"/>
        <v>99.125637220107109</v>
      </c>
    </row>
    <row r="67" spans="1:10" ht="15.75" hidden="1" customHeight="1">
      <c r="A67" s="27" t="s">
        <v>117</v>
      </c>
      <c r="B67" s="24" t="s">
        <v>55</v>
      </c>
      <c r="C67" s="13"/>
      <c r="D67" s="13"/>
      <c r="E67" s="13"/>
      <c r="F67" s="13">
        <v>0</v>
      </c>
      <c r="G67" s="13"/>
      <c r="H67" s="13">
        <v>0</v>
      </c>
      <c r="I67" s="13"/>
      <c r="J67" s="13">
        <v>0</v>
      </c>
    </row>
    <row r="68" spans="1:10">
      <c r="A68" s="27" t="s">
        <v>118</v>
      </c>
      <c r="B68" s="24" t="s">
        <v>56</v>
      </c>
      <c r="C68" s="11">
        <v>14458.8</v>
      </c>
      <c r="D68" s="13">
        <v>18000</v>
      </c>
      <c r="E68" s="13">
        <v>31784</v>
      </c>
      <c r="F68" s="13">
        <f t="shared" ref="F68:F94" si="14">SUM(E68)/D68*100</f>
        <v>176.57777777777775</v>
      </c>
      <c r="G68" s="13">
        <v>0</v>
      </c>
      <c r="H68" s="13">
        <f t="shared" si="7"/>
        <v>0</v>
      </c>
      <c r="I68" s="13">
        <v>0</v>
      </c>
      <c r="J68" s="13">
        <v>0</v>
      </c>
    </row>
    <row r="69" spans="1:10">
      <c r="A69" s="27" t="s">
        <v>119</v>
      </c>
      <c r="B69" s="24" t="s">
        <v>57</v>
      </c>
      <c r="C69" s="11">
        <v>191148.7</v>
      </c>
      <c r="D69" s="13">
        <v>176700</v>
      </c>
      <c r="E69" s="13">
        <v>325078</v>
      </c>
      <c r="F69" s="13">
        <f t="shared" si="14"/>
        <v>183.97170345217884</v>
      </c>
      <c r="G69" s="13">
        <v>278328</v>
      </c>
      <c r="H69" s="13">
        <f t="shared" si="7"/>
        <v>85.618836094721885</v>
      </c>
      <c r="I69" s="13">
        <v>205576</v>
      </c>
      <c r="J69" s="13">
        <f t="shared" si="8"/>
        <v>73.861056020235111</v>
      </c>
    </row>
    <row r="70" spans="1:10">
      <c r="A70" s="27" t="s">
        <v>120</v>
      </c>
      <c r="B70" s="24" t="s">
        <v>58</v>
      </c>
      <c r="C70" s="11">
        <v>37884</v>
      </c>
      <c r="D70" s="13">
        <v>38079.699999999997</v>
      </c>
      <c r="E70" s="13">
        <v>52744.800000000003</v>
      </c>
      <c r="F70" s="13">
        <f t="shared" si="14"/>
        <v>138.51159541698073</v>
      </c>
      <c r="G70" s="13">
        <v>36641.4</v>
      </c>
      <c r="H70" s="13">
        <f t="shared" si="7"/>
        <v>69.469217818628564</v>
      </c>
      <c r="I70" s="13">
        <v>47429.4</v>
      </c>
      <c r="J70" s="13">
        <f t="shared" si="8"/>
        <v>129.44210646973096</v>
      </c>
    </row>
    <row r="71" spans="1:10">
      <c r="A71" s="27" t="s">
        <v>121</v>
      </c>
      <c r="B71" s="24" t="s">
        <v>59</v>
      </c>
      <c r="C71" s="11">
        <v>70799.100000000006</v>
      </c>
      <c r="D71" s="13">
        <v>75901.5</v>
      </c>
      <c r="E71" s="13">
        <v>80460.399999999994</v>
      </c>
      <c r="F71" s="13">
        <f t="shared" si="14"/>
        <v>106.00633716066217</v>
      </c>
      <c r="G71" s="13">
        <v>79030.3</v>
      </c>
      <c r="H71" s="13">
        <f t="shared" si="7"/>
        <v>98.222603914472231</v>
      </c>
      <c r="I71" s="13">
        <v>77984.7</v>
      </c>
      <c r="J71" s="13">
        <f t="shared" si="8"/>
        <v>98.676963139454102</v>
      </c>
    </row>
    <row r="72" spans="1:10">
      <c r="A72" s="26" t="s">
        <v>122</v>
      </c>
      <c r="B72" s="25" t="s">
        <v>60</v>
      </c>
      <c r="C72" s="12">
        <v>1283268.3</v>
      </c>
      <c r="D72" s="12">
        <f t="shared" ref="D72" si="15">SUM(D73:D76)</f>
        <v>1970271.2</v>
      </c>
      <c r="E72" s="12">
        <v>465893.2</v>
      </c>
      <c r="F72" s="13">
        <f t="shared" si="14"/>
        <v>23.64614576917127</v>
      </c>
      <c r="G72" s="12">
        <v>149081.5</v>
      </c>
      <c r="H72" s="13">
        <f t="shared" si="7"/>
        <v>31.999071890295887</v>
      </c>
      <c r="I72" s="12">
        <v>154421.20000000001</v>
      </c>
      <c r="J72" s="13">
        <f t="shared" si="8"/>
        <v>103.58173213980272</v>
      </c>
    </row>
    <row r="73" spans="1:10">
      <c r="A73" s="27" t="s">
        <v>123</v>
      </c>
      <c r="B73" s="24" t="s">
        <v>61</v>
      </c>
      <c r="C73" s="11">
        <v>781195.2</v>
      </c>
      <c r="D73" s="13">
        <v>1789991.1</v>
      </c>
      <c r="E73" s="13">
        <v>77952.399999999994</v>
      </c>
      <c r="F73" s="13">
        <f t="shared" si="14"/>
        <v>4.3549043344405449</v>
      </c>
      <c r="G73" s="13">
        <v>62932.3</v>
      </c>
      <c r="H73" s="13">
        <f t="shared" si="7"/>
        <v>80.731702936663922</v>
      </c>
      <c r="I73" s="13">
        <v>67932.3</v>
      </c>
      <c r="J73" s="13">
        <f t="shared" si="8"/>
        <v>107.94504570784795</v>
      </c>
    </row>
    <row r="74" spans="1:10">
      <c r="A74" s="27" t="s">
        <v>124</v>
      </c>
      <c r="B74" s="24" t="s">
        <v>62</v>
      </c>
      <c r="C74" s="11">
        <v>291630.09999999998</v>
      </c>
      <c r="D74" s="13">
        <v>123175.9</v>
      </c>
      <c r="E74" s="13">
        <v>235907.6</v>
      </c>
      <c r="F74" s="13">
        <f t="shared" si="14"/>
        <v>191.52090628118</v>
      </c>
      <c r="G74" s="13">
        <v>86144.3</v>
      </c>
      <c r="H74" s="13">
        <f t="shared" si="7"/>
        <v>36.516119022871671</v>
      </c>
      <c r="I74" s="13">
        <v>86484</v>
      </c>
      <c r="J74" s="13">
        <f t="shared" si="8"/>
        <v>100.39433833695321</v>
      </c>
    </row>
    <row r="75" spans="1:10">
      <c r="A75" s="27" t="s">
        <v>125</v>
      </c>
      <c r="B75" s="24" t="s">
        <v>63</v>
      </c>
      <c r="C75" s="11">
        <v>210428.3</v>
      </c>
      <c r="D75" s="13">
        <v>57090.8</v>
      </c>
      <c r="E75" s="13">
        <v>152028.29999999999</v>
      </c>
      <c r="F75" s="13">
        <f t="shared" si="14"/>
        <v>266.2921171186951</v>
      </c>
      <c r="G75" s="13">
        <v>0</v>
      </c>
      <c r="H75" s="13">
        <f t="shared" si="7"/>
        <v>0</v>
      </c>
      <c r="I75" s="13">
        <v>0</v>
      </c>
      <c r="J75" s="13" t="e">
        <f t="shared" si="8"/>
        <v>#DIV/0!</v>
      </c>
    </row>
    <row r="76" spans="1:10">
      <c r="A76" s="27" t="s">
        <v>126</v>
      </c>
      <c r="B76" s="24" t="s">
        <v>64</v>
      </c>
      <c r="C76" s="11">
        <v>14.7</v>
      </c>
      <c r="D76" s="13">
        <v>13.4</v>
      </c>
      <c r="E76" s="13">
        <v>4.9000000000000004</v>
      </c>
      <c r="F76" s="13">
        <f t="shared" si="14"/>
        <v>36.567164179104481</v>
      </c>
      <c r="G76" s="13">
        <v>4.9000000000000004</v>
      </c>
      <c r="H76" s="13">
        <f t="shared" si="7"/>
        <v>100</v>
      </c>
      <c r="I76" s="13">
        <v>4.9000000000000004</v>
      </c>
      <c r="J76" s="13">
        <f t="shared" si="8"/>
        <v>100</v>
      </c>
    </row>
    <row r="77" spans="1:10" ht="18.75" customHeight="1">
      <c r="A77" s="26" t="s">
        <v>127</v>
      </c>
      <c r="B77" s="25" t="s">
        <v>65</v>
      </c>
      <c r="C77" s="12">
        <v>4321.3</v>
      </c>
      <c r="D77" s="12">
        <f t="shared" ref="D77" si="16">SUM(D78)</f>
        <v>1639</v>
      </c>
      <c r="E77" s="12">
        <v>2559.9</v>
      </c>
      <c r="F77" s="13">
        <f t="shared" si="14"/>
        <v>156.18669920683342</v>
      </c>
      <c r="G77" s="12">
        <v>160.1</v>
      </c>
      <c r="H77" s="13">
        <f t="shared" si="7"/>
        <v>6.2541505527559664</v>
      </c>
      <c r="I77" s="12">
        <v>160.1</v>
      </c>
      <c r="J77" s="13">
        <f t="shared" si="8"/>
        <v>100</v>
      </c>
    </row>
    <row r="78" spans="1:10" ht="16.5" customHeight="1">
      <c r="A78" s="27" t="s">
        <v>128</v>
      </c>
      <c r="B78" s="24" t="s">
        <v>66</v>
      </c>
      <c r="C78" s="13">
        <v>4321.3</v>
      </c>
      <c r="D78" s="13">
        <v>1639</v>
      </c>
      <c r="E78" s="13">
        <v>2559.9</v>
      </c>
      <c r="F78" s="13">
        <f t="shared" si="14"/>
        <v>156.18669920683342</v>
      </c>
      <c r="G78" s="13">
        <v>160.1</v>
      </c>
      <c r="H78" s="13">
        <f t="shared" si="7"/>
        <v>6.2541505527559664</v>
      </c>
      <c r="I78" s="13">
        <v>160.1</v>
      </c>
      <c r="J78" s="13">
        <f t="shared" si="8"/>
        <v>100</v>
      </c>
    </row>
    <row r="79" spans="1:10">
      <c r="A79" s="26" t="s">
        <v>129</v>
      </c>
      <c r="B79" s="25" t="s">
        <v>67</v>
      </c>
      <c r="C79" s="12">
        <v>2793096</v>
      </c>
      <c r="D79" s="12">
        <f t="shared" ref="D79" si="17">SUM(D80:D84)</f>
        <v>3000770</v>
      </c>
      <c r="E79" s="12">
        <v>3334329.2</v>
      </c>
      <c r="F79" s="13">
        <f t="shared" si="14"/>
        <v>111.11578694801669</v>
      </c>
      <c r="G79" s="12">
        <v>3443488.1</v>
      </c>
      <c r="H79" s="13">
        <f t="shared" si="7"/>
        <v>103.27378892282142</v>
      </c>
      <c r="I79" s="12">
        <v>3367120.8</v>
      </c>
      <c r="J79" s="13">
        <f t="shared" si="8"/>
        <v>97.782269089299305</v>
      </c>
    </row>
    <row r="80" spans="1:10">
      <c r="A80" s="27" t="s">
        <v>130</v>
      </c>
      <c r="B80" s="24" t="s">
        <v>68</v>
      </c>
      <c r="C80" s="11">
        <v>1027159.2</v>
      </c>
      <c r="D80" s="13">
        <v>1077479.7</v>
      </c>
      <c r="E80" s="13">
        <v>1165237.6000000001</v>
      </c>
      <c r="F80" s="13">
        <f t="shared" si="14"/>
        <v>108.14473813288548</v>
      </c>
      <c r="G80" s="13">
        <v>1123699.8</v>
      </c>
      <c r="H80" s="13">
        <f t="shared" si="7"/>
        <v>96.435250630429366</v>
      </c>
      <c r="I80" s="13">
        <v>1138073.1000000001</v>
      </c>
      <c r="J80" s="13">
        <f t="shared" si="8"/>
        <v>101.27910497091838</v>
      </c>
    </row>
    <row r="81" spans="1:10">
      <c r="A81" s="27" t="s">
        <v>131</v>
      </c>
      <c r="B81" s="24" t="s">
        <v>69</v>
      </c>
      <c r="C81" s="11">
        <v>1415766.1</v>
      </c>
      <c r="D81" s="13">
        <v>1576956.3</v>
      </c>
      <c r="E81" s="13">
        <v>1761270.1</v>
      </c>
      <c r="F81" s="13">
        <f t="shared" si="14"/>
        <v>111.68794595005582</v>
      </c>
      <c r="G81" s="13">
        <v>1939633.8</v>
      </c>
      <c r="H81" s="13">
        <f t="shared" si="7"/>
        <v>110.12699301487035</v>
      </c>
      <c r="I81" s="13">
        <v>1825888</v>
      </c>
      <c r="J81" s="13">
        <f t="shared" si="8"/>
        <v>94.135707472204288</v>
      </c>
    </row>
    <row r="82" spans="1:10">
      <c r="A82" s="27" t="s">
        <v>140</v>
      </c>
      <c r="B82" s="24" t="s">
        <v>141</v>
      </c>
      <c r="C82" s="11">
        <v>196085.7</v>
      </c>
      <c r="D82" s="13">
        <v>204205.2</v>
      </c>
      <c r="E82" s="13">
        <v>239369.7</v>
      </c>
      <c r="F82" s="13">
        <f t="shared" si="14"/>
        <v>117.22017852630589</v>
      </c>
      <c r="G82" s="13">
        <v>220867.5</v>
      </c>
      <c r="H82" s="13">
        <f t="shared" si="7"/>
        <v>92.270450270021641</v>
      </c>
      <c r="I82" s="13">
        <v>234802.7</v>
      </c>
      <c r="J82" s="13">
        <f t="shared" si="8"/>
        <v>106.30930308895606</v>
      </c>
    </row>
    <row r="83" spans="1:10">
      <c r="A83" s="27" t="s">
        <v>132</v>
      </c>
      <c r="B83" s="24" t="s">
        <v>70</v>
      </c>
      <c r="C83" s="11">
        <v>101746.9</v>
      </c>
      <c r="D83" s="13">
        <v>54666.8</v>
      </c>
      <c r="E83" s="13">
        <v>60062.2</v>
      </c>
      <c r="F83" s="13">
        <f t="shared" si="14"/>
        <v>109.86961007412175</v>
      </c>
      <c r="G83" s="13">
        <v>59432.4</v>
      </c>
      <c r="H83" s="13">
        <f t="shared" si="7"/>
        <v>98.951420360892556</v>
      </c>
      <c r="I83" s="13">
        <v>60062.400000000001</v>
      </c>
      <c r="J83" s="13">
        <f t="shared" si="8"/>
        <v>101.06002786358957</v>
      </c>
    </row>
    <row r="84" spans="1:10">
      <c r="A84" s="27" t="s">
        <v>133</v>
      </c>
      <c r="B84" s="24" t="s">
        <v>71</v>
      </c>
      <c r="C84" s="11">
        <v>52338.1</v>
      </c>
      <c r="D84" s="13">
        <v>87462</v>
      </c>
      <c r="E84" s="13">
        <v>108389.6</v>
      </c>
      <c r="F84" s="13">
        <f t="shared" si="14"/>
        <v>123.92764857881137</v>
      </c>
      <c r="G84" s="13">
        <v>99854.6</v>
      </c>
      <c r="H84" s="13">
        <f t="shared" si="7"/>
        <v>92.125628289060941</v>
      </c>
      <c r="I84" s="13">
        <v>108294.6</v>
      </c>
      <c r="J84" s="13">
        <f t="shared" si="8"/>
        <v>108.45228962912074</v>
      </c>
    </row>
    <row r="85" spans="1:10">
      <c r="A85" s="26" t="s">
        <v>134</v>
      </c>
      <c r="B85" s="25" t="s">
        <v>72</v>
      </c>
      <c r="C85" s="12">
        <v>303904.3</v>
      </c>
      <c r="D85" s="12">
        <f t="shared" ref="D85" si="18">SUM(D86:D87)</f>
        <v>322600.09999999998</v>
      </c>
      <c r="E85" s="12">
        <v>360918.1</v>
      </c>
      <c r="F85" s="13">
        <f t="shared" si="14"/>
        <v>111.87786364604351</v>
      </c>
      <c r="G85" s="12">
        <v>336491.6</v>
      </c>
      <c r="H85" s="13">
        <f t="shared" si="7"/>
        <v>93.232121082317562</v>
      </c>
      <c r="I85" s="12">
        <v>343083.4</v>
      </c>
      <c r="J85" s="13">
        <f t="shared" si="8"/>
        <v>101.9589790651535</v>
      </c>
    </row>
    <row r="86" spans="1:10">
      <c r="A86" s="27" t="s">
        <v>135</v>
      </c>
      <c r="B86" s="24" t="s">
        <v>73</v>
      </c>
      <c r="C86" s="11">
        <v>303639.3</v>
      </c>
      <c r="D86" s="13">
        <v>322335.09999999998</v>
      </c>
      <c r="E86" s="13">
        <v>360604.3</v>
      </c>
      <c r="F86" s="13">
        <f t="shared" si="14"/>
        <v>111.87248922006943</v>
      </c>
      <c r="G86" s="13">
        <v>336157.4</v>
      </c>
      <c r="H86" s="13">
        <f t="shared" si="7"/>
        <v>93.220574463477007</v>
      </c>
      <c r="I86" s="13">
        <v>342728.7</v>
      </c>
      <c r="J86" s="13">
        <f t="shared" si="8"/>
        <v>101.95482830364584</v>
      </c>
    </row>
    <row r="87" spans="1:10">
      <c r="A87" s="27" t="s">
        <v>136</v>
      </c>
      <c r="B87" s="24" t="s">
        <v>74</v>
      </c>
      <c r="C87" s="11">
        <v>265</v>
      </c>
      <c r="D87" s="13">
        <v>265</v>
      </c>
      <c r="E87" s="13">
        <v>313.8</v>
      </c>
      <c r="F87" s="13">
        <f t="shared" si="14"/>
        <v>118.41509433962266</v>
      </c>
      <c r="G87" s="13">
        <v>334.2</v>
      </c>
      <c r="H87" s="13">
        <f t="shared" si="7"/>
        <v>106.50095602294454</v>
      </c>
      <c r="I87" s="13">
        <v>354.7</v>
      </c>
      <c r="J87" s="13">
        <f t="shared" si="8"/>
        <v>106.13405146618791</v>
      </c>
    </row>
    <row r="88" spans="1:10">
      <c r="A88" s="26" t="s">
        <v>137</v>
      </c>
      <c r="B88" s="25" t="s">
        <v>75</v>
      </c>
      <c r="C88" s="12">
        <v>886.8</v>
      </c>
      <c r="D88" s="12">
        <f t="shared" ref="D88" si="19">SUM(D89)</f>
        <v>888.5</v>
      </c>
      <c r="E88" s="12">
        <v>888.5</v>
      </c>
      <c r="F88" s="13">
        <f t="shared" si="14"/>
        <v>100</v>
      </c>
      <c r="G88" s="12">
        <v>888.5</v>
      </c>
      <c r="H88" s="13">
        <f t="shared" si="7"/>
        <v>100</v>
      </c>
      <c r="I88" s="12">
        <v>888.5</v>
      </c>
      <c r="J88" s="13">
        <f t="shared" si="8"/>
        <v>100</v>
      </c>
    </row>
    <row r="89" spans="1:10">
      <c r="A89" s="27" t="s">
        <v>138</v>
      </c>
      <c r="B89" s="24" t="s">
        <v>76</v>
      </c>
      <c r="C89" s="13">
        <v>886.8</v>
      </c>
      <c r="D89" s="13">
        <v>888.5</v>
      </c>
      <c r="E89" s="13">
        <v>888.5</v>
      </c>
      <c r="F89" s="13">
        <f t="shared" si="14"/>
        <v>100</v>
      </c>
      <c r="G89" s="13">
        <v>888.5</v>
      </c>
      <c r="H89" s="13">
        <f t="shared" si="7"/>
        <v>100</v>
      </c>
      <c r="I89" s="13">
        <v>888.5</v>
      </c>
      <c r="J89" s="13">
        <f t="shared" si="8"/>
        <v>100</v>
      </c>
    </row>
    <row r="90" spans="1:10">
      <c r="A90" s="28">
        <v>1000</v>
      </c>
      <c r="B90" s="25" t="s">
        <v>77</v>
      </c>
      <c r="C90" s="12">
        <v>164049.5</v>
      </c>
      <c r="D90" s="12">
        <f>SUM(D91:D94)</f>
        <v>61603.9</v>
      </c>
      <c r="E90" s="12">
        <v>51008.6</v>
      </c>
      <c r="F90" s="13">
        <f t="shared" si="14"/>
        <v>82.800926564714246</v>
      </c>
      <c r="G90" s="12">
        <v>41731.800000000003</v>
      </c>
      <c r="H90" s="13">
        <f t="shared" si="7"/>
        <v>81.813262861556694</v>
      </c>
      <c r="I90" s="12">
        <v>42156.800000000003</v>
      </c>
      <c r="J90" s="13">
        <f t="shared" si="8"/>
        <v>101.01840802457598</v>
      </c>
    </row>
    <row r="91" spans="1:10">
      <c r="A91" s="29">
        <v>1001</v>
      </c>
      <c r="B91" s="24" t="s">
        <v>78</v>
      </c>
      <c r="C91" s="11">
        <v>10973.3</v>
      </c>
      <c r="D91" s="13">
        <v>6000</v>
      </c>
      <c r="E91" s="13">
        <v>10000</v>
      </c>
      <c r="F91" s="13">
        <f t="shared" si="14"/>
        <v>166.66666666666669</v>
      </c>
      <c r="G91" s="13">
        <v>0</v>
      </c>
      <c r="H91" s="13">
        <f t="shared" si="7"/>
        <v>0</v>
      </c>
      <c r="I91" s="13">
        <v>0</v>
      </c>
      <c r="J91" s="13">
        <v>0</v>
      </c>
    </row>
    <row r="92" spans="1:10">
      <c r="A92" s="29">
        <v>1003</v>
      </c>
      <c r="B92" s="24" t="s">
        <v>79</v>
      </c>
      <c r="C92" s="11">
        <v>9989</v>
      </c>
      <c r="D92" s="13">
        <v>16285.5</v>
      </c>
      <c r="E92" s="13">
        <v>7989.6</v>
      </c>
      <c r="F92" s="13">
        <f t="shared" si="14"/>
        <v>49.059592889380127</v>
      </c>
      <c r="G92" s="13">
        <v>8257.2999999999993</v>
      </c>
      <c r="H92" s="13">
        <f t="shared" si="7"/>
        <v>103.35060578752378</v>
      </c>
      <c r="I92" s="13">
        <v>8536.7999999999993</v>
      </c>
      <c r="J92" s="13">
        <f t="shared" si="8"/>
        <v>103.38488367868433</v>
      </c>
    </row>
    <row r="93" spans="1:10">
      <c r="A93" s="29">
        <v>1004</v>
      </c>
      <c r="B93" s="24" t="s">
        <v>80</v>
      </c>
      <c r="C93" s="11">
        <v>117225.2</v>
      </c>
      <c r="D93" s="13">
        <v>38789.599999999999</v>
      </c>
      <c r="E93" s="13">
        <v>32490.2</v>
      </c>
      <c r="F93" s="13">
        <f t="shared" si="14"/>
        <v>83.760080021449056</v>
      </c>
      <c r="G93" s="13">
        <v>32945.699999999997</v>
      </c>
      <c r="H93" s="13">
        <f t="shared" si="7"/>
        <v>101.40196120676389</v>
      </c>
      <c r="I93" s="13">
        <v>33091.199999999997</v>
      </c>
      <c r="J93" s="13">
        <f t="shared" si="8"/>
        <v>100.44163578251487</v>
      </c>
    </row>
    <row r="94" spans="1:10">
      <c r="A94" s="29">
        <v>1006</v>
      </c>
      <c r="B94" s="24" t="s">
        <v>81</v>
      </c>
      <c r="C94" s="11">
        <v>25862</v>
      </c>
      <c r="D94" s="13">
        <v>528.79999999999995</v>
      </c>
      <c r="E94" s="13">
        <v>528.79999999999995</v>
      </c>
      <c r="F94" s="13">
        <f t="shared" si="14"/>
        <v>100</v>
      </c>
      <c r="G94" s="13">
        <v>528.79999999999995</v>
      </c>
      <c r="H94" s="13">
        <f t="shared" si="7"/>
        <v>100</v>
      </c>
      <c r="I94" s="13">
        <v>528.79999999999995</v>
      </c>
      <c r="J94" s="13">
        <v>0</v>
      </c>
    </row>
    <row r="95" spans="1:10">
      <c r="A95" s="28">
        <v>1100</v>
      </c>
      <c r="B95" s="25" t="s">
        <v>82</v>
      </c>
      <c r="C95" s="12">
        <v>274914.8</v>
      </c>
      <c r="D95" s="12">
        <f t="shared" ref="D95" si="20">SUM(D96:D98)</f>
        <v>298117.5</v>
      </c>
      <c r="E95" s="12">
        <v>323040.8</v>
      </c>
      <c r="F95" s="12">
        <v>0</v>
      </c>
      <c r="G95" s="12">
        <v>325083.90000000002</v>
      </c>
      <c r="H95" s="12">
        <v>0</v>
      </c>
      <c r="I95" s="12">
        <v>331439.90000000002</v>
      </c>
      <c r="J95" s="12">
        <v>0</v>
      </c>
    </row>
    <row r="96" spans="1:10">
      <c r="A96" s="29">
        <v>1101</v>
      </c>
      <c r="B96" s="24" t="s">
        <v>83</v>
      </c>
      <c r="C96" s="11">
        <v>274914.8</v>
      </c>
      <c r="D96" s="13">
        <v>298117.5</v>
      </c>
      <c r="E96" s="13">
        <v>1481.5</v>
      </c>
      <c r="F96" s="13">
        <v>0</v>
      </c>
      <c r="G96" s="13">
        <v>2963</v>
      </c>
      <c r="H96" s="13">
        <f t="shared" si="7"/>
        <v>200</v>
      </c>
      <c r="I96" s="13">
        <v>2963</v>
      </c>
      <c r="J96" s="13">
        <f t="shared" si="8"/>
        <v>100</v>
      </c>
    </row>
    <row r="97" spans="1:10" ht="24.75" customHeight="1">
      <c r="A97" s="29">
        <v>1103</v>
      </c>
      <c r="B97" s="24" t="s">
        <v>165</v>
      </c>
      <c r="C97" s="11">
        <v>0</v>
      </c>
      <c r="D97" s="13">
        <v>0</v>
      </c>
      <c r="E97" s="13">
        <v>321559.3</v>
      </c>
      <c r="F97" s="13">
        <v>0</v>
      </c>
      <c r="G97" s="13">
        <v>322120.90000000002</v>
      </c>
      <c r="H97" s="13">
        <v>0</v>
      </c>
      <c r="I97" s="13">
        <v>328476.90000000002</v>
      </c>
      <c r="J97" s="13">
        <f t="shared" si="8"/>
        <v>101.97317218472939</v>
      </c>
    </row>
    <row r="98" spans="1:10" ht="19.5" hidden="1" customHeight="1">
      <c r="A98" s="29">
        <v>1105</v>
      </c>
      <c r="B98" s="24" t="s">
        <v>84</v>
      </c>
      <c r="C98" s="13">
        <v>0</v>
      </c>
      <c r="D98" s="13"/>
      <c r="E98" s="13"/>
      <c r="F98" s="13" t="e">
        <f>SUM(E98)/D98*100</f>
        <v>#DIV/0!</v>
      </c>
      <c r="G98" s="13"/>
      <c r="H98" s="13" t="e">
        <f t="shared" si="7"/>
        <v>#DIV/0!</v>
      </c>
      <c r="I98" s="13"/>
      <c r="J98" s="13" t="e">
        <f t="shared" si="8"/>
        <v>#DIV/0!</v>
      </c>
    </row>
    <row r="99" spans="1:10">
      <c r="A99" s="28">
        <v>1200</v>
      </c>
      <c r="B99" s="25" t="s">
        <v>85</v>
      </c>
      <c r="C99" s="12">
        <v>24722.6</v>
      </c>
      <c r="D99" s="12">
        <f t="shared" ref="D99" si="21">SUM(D100:D101)</f>
        <v>27466.799999999999</v>
      </c>
      <c r="E99" s="12">
        <v>26818</v>
      </c>
      <c r="F99" s="13">
        <f>SUM(E99)/D99*100</f>
        <v>97.637875544293479</v>
      </c>
      <c r="G99" s="12">
        <v>26234</v>
      </c>
      <c r="H99" s="13">
        <f t="shared" si="7"/>
        <v>97.822358117682157</v>
      </c>
      <c r="I99" s="12">
        <v>26414</v>
      </c>
      <c r="J99" s="13">
        <f t="shared" si="8"/>
        <v>100.6861324998094</v>
      </c>
    </row>
    <row r="100" spans="1:10">
      <c r="A100" s="29">
        <v>1202</v>
      </c>
      <c r="B100" s="24" t="s">
        <v>86</v>
      </c>
      <c r="C100" s="11">
        <v>19469.900000000001</v>
      </c>
      <c r="D100" s="13">
        <v>20649.5</v>
      </c>
      <c r="E100" s="13">
        <v>20343.5</v>
      </c>
      <c r="F100" s="13">
        <f>SUM(E100)/D100*100</f>
        <v>98.518123925518779</v>
      </c>
      <c r="G100" s="13">
        <v>20163.5</v>
      </c>
      <c r="H100" s="13">
        <f t="shared" si="7"/>
        <v>99.115196500110599</v>
      </c>
      <c r="I100" s="13">
        <v>20343.5</v>
      </c>
      <c r="J100" s="13">
        <f t="shared" si="8"/>
        <v>100.89270215984327</v>
      </c>
    </row>
    <row r="101" spans="1:10">
      <c r="A101" s="29">
        <v>1204</v>
      </c>
      <c r="B101" s="24" t="s">
        <v>87</v>
      </c>
      <c r="C101" s="11">
        <v>5252.7</v>
      </c>
      <c r="D101" s="13">
        <v>6817.3</v>
      </c>
      <c r="E101" s="13">
        <v>6474.5</v>
      </c>
      <c r="F101" s="13">
        <f>SUM(E101)/D101*100</f>
        <v>94.971616329045219</v>
      </c>
      <c r="G101" s="13">
        <v>6070.5</v>
      </c>
      <c r="H101" s="13">
        <f t="shared" si="7"/>
        <v>93.760135917831491</v>
      </c>
      <c r="I101" s="13">
        <v>6070.5</v>
      </c>
      <c r="J101" s="13">
        <v>0</v>
      </c>
    </row>
    <row r="102" spans="1:10">
      <c r="A102" s="28">
        <v>1300</v>
      </c>
      <c r="B102" s="25" t="s">
        <v>88</v>
      </c>
      <c r="C102" s="12">
        <v>1202.9000000000001</v>
      </c>
      <c r="D102" s="12">
        <f t="shared" ref="D102" si="22">SUM(D103)</f>
        <v>1000</v>
      </c>
      <c r="E102" s="12">
        <v>900</v>
      </c>
      <c r="F102" s="13">
        <v>0</v>
      </c>
      <c r="G102" s="12">
        <v>700</v>
      </c>
      <c r="H102" s="13">
        <f t="shared" si="7"/>
        <v>77.777777777777786</v>
      </c>
      <c r="I102" s="12">
        <v>900</v>
      </c>
      <c r="J102" s="13">
        <f t="shared" si="8"/>
        <v>128.57142857142858</v>
      </c>
    </row>
    <row r="103" spans="1:10">
      <c r="A103" s="29">
        <v>1301</v>
      </c>
      <c r="B103" s="24" t="s">
        <v>89</v>
      </c>
      <c r="C103" s="13">
        <v>1202.9000000000001</v>
      </c>
      <c r="D103" s="13">
        <v>1000</v>
      </c>
      <c r="E103" s="13">
        <v>900</v>
      </c>
      <c r="F103" s="13">
        <v>0</v>
      </c>
      <c r="G103" s="13">
        <v>700</v>
      </c>
      <c r="H103" s="13">
        <f t="shared" si="7"/>
        <v>77.777777777777786</v>
      </c>
      <c r="I103" s="13">
        <v>900</v>
      </c>
      <c r="J103" s="13">
        <f t="shared" si="8"/>
        <v>128.57142857142858</v>
      </c>
    </row>
    <row r="104" spans="1:10" ht="31.5">
      <c r="A104" s="28"/>
      <c r="B104" s="25" t="s">
        <v>147</v>
      </c>
      <c r="C104" s="12">
        <f>SUM(C45-C46)</f>
        <v>216112.10000000056</v>
      </c>
      <c r="D104" s="12">
        <f>SUM(D45-D46)</f>
        <v>-138910.20000000019</v>
      </c>
      <c r="E104" s="12">
        <f>SUM(E45-E46)</f>
        <v>-163245.89999999944</v>
      </c>
      <c r="F104" s="13">
        <v>106.6</v>
      </c>
      <c r="G104" s="12">
        <f>SUM(G45-G46)</f>
        <v>-165141.69999999925</v>
      </c>
      <c r="H104" s="12">
        <v>98.5</v>
      </c>
      <c r="I104" s="12">
        <f>SUM(I45-I46)</f>
        <v>-168799.80000000075</v>
      </c>
      <c r="J104" s="13">
        <f>SUM(I104/G104*100)</f>
        <v>102.21512797797376</v>
      </c>
    </row>
    <row r="105" spans="1:10" ht="31.5">
      <c r="A105" s="28"/>
      <c r="B105" s="25" t="s">
        <v>90</v>
      </c>
      <c r="C105" s="12">
        <f t="shared" ref="C105:I105" si="23">SUM(C107+C108+C109+C110+C114)</f>
        <v>-216112.10000000056</v>
      </c>
      <c r="D105" s="12">
        <f>SUM(D107+D108+D109+D110+D114)</f>
        <v>138910.20000000001</v>
      </c>
      <c r="E105" s="12">
        <f>SUM(E107+E108+E109+E110+E114)</f>
        <v>163245.90000000002</v>
      </c>
      <c r="F105" s="13">
        <v>106.6</v>
      </c>
      <c r="G105" s="12">
        <f t="shared" si="23"/>
        <v>165141.69999999998</v>
      </c>
      <c r="H105" s="12">
        <v>98.5</v>
      </c>
      <c r="I105" s="12">
        <f t="shared" si="23"/>
        <v>168799.8</v>
      </c>
      <c r="J105" s="13">
        <f>SUM(I105/G105*100)</f>
        <v>102.21512797797286</v>
      </c>
    </row>
    <row r="106" spans="1:10">
      <c r="A106" s="28"/>
      <c r="B106" s="25" t="s">
        <v>91</v>
      </c>
      <c r="C106" s="13"/>
      <c r="D106" s="13"/>
      <c r="E106" s="13"/>
      <c r="F106" s="13"/>
      <c r="G106" s="13"/>
      <c r="H106" s="13"/>
      <c r="I106" s="13"/>
      <c r="J106" s="13"/>
    </row>
    <row r="107" spans="1:10" ht="31.5">
      <c r="A107" s="28">
        <v>10100</v>
      </c>
      <c r="B107" s="25" t="s">
        <v>92</v>
      </c>
      <c r="C107" s="12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</row>
    <row r="108" spans="1:10">
      <c r="A108" s="28">
        <v>10200</v>
      </c>
      <c r="B108" s="25" t="s">
        <v>93</v>
      </c>
      <c r="C108" s="13">
        <v>-70000</v>
      </c>
      <c r="D108" s="13">
        <v>308459.2</v>
      </c>
      <c r="E108" s="13">
        <v>235247.6</v>
      </c>
      <c r="F108" s="13">
        <f>SUM(E108)/D108*100</f>
        <v>76.265386151555859</v>
      </c>
      <c r="G108" s="13">
        <v>221994.3</v>
      </c>
      <c r="H108" s="13">
        <f>SUM(G108)/E108*100</f>
        <v>94.366233704403356</v>
      </c>
      <c r="I108" s="13">
        <v>168799.8</v>
      </c>
      <c r="J108" s="13">
        <f>SUM(I108/G108*100)</f>
        <v>76.037898270360998</v>
      </c>
    </row>
    <row r="109" spans="1:10" ht="31.5">
      <c r="A109" s="28">
        <v>10300</v>
      </c>
      <c r="B109" s="25" t="s">
        <v>94</v>
      </c>
      <c r="C109" s="13">
        <v>151999</v>
      </c>
      <c r="D109" s="13">
        <v>-169549</v>
      </c>
      <c r="E109" s="13">
        <v>-72001.7</v>
      </c>
      <c r="F109" s="13">
        <v>0</v>
      </c>
      <c r="G109" s="13">
        <v>-56852.6</v>
      </c>
      <c r="H109" s="13">
        <f>SUM(G109)/E109*100</f>
        <v>78.960080109219646</v>
      </c>
      <c r="I109" s="13"/>
      <c r="J109" s="13">
        <v>0</v>
      </c>
    </row>
    <row r="110" spans="1:10">
      <c r="A110" s="28">
        <v>10500</v>
      </c>
      <c r="B110" s="25" t="s">
        <v>95</v>
      </c>
      <c r="C110" s="12">
        <f>SUM(C111:C113)</f>
        <v>-298111.10000000056</v>
      </c>
      <c r="D110" s="12">
        <f t="shared" ref="D110:I110" si="24">SUM(D111:D113)</f>
        <v>0</v>
      </c>
      <c r="E110" s="12">
        <f t="shared" si="24"/>
        <v>0</v>
      </c>
      <c r="F110" s="12">
        <v>0</v>
      </c>
      <c r="G110" s="12">
        <f t="shared" si="24"/>
        <v>0</v>
      </c>
      <c r="H110" s="12">
        <v>0</v>
      </c>
      <c r="I110" s="12">
        <f t="shared" si="24"/>
        <v>0</v>
      </c>
      <c r="J110" s="12">
        <v>0</v>
      </c>
    </row>
    <row r="111" spans="1:10">
      <c r="A111" s="29">
        <v>10502</v>
      </c>
      <c r="B111" s="24" t="s">
        <v>96</v>
      </c>
      <c r="C111" s="13"/>
      <c r="D111" s="13"/>
      <c r="E111" s="13"/>
      <c r="F111" s="13"/>
      <c r="G111" s="13"/>
      <c r="H111" s="13"/>
      <c r="I111" s="13"/>
      <c r="J111" s="13"/>
    </row>
    <row r="112" spans="1:10">
      <c r="A112" s="29">
        <v>10502</v>
      </c>
      <c r="B112" s="24" t="s">
        <v>100</v>
      </c>
      <c r="C112" s="13">
        <v>-6357764.4000000004</v>
      </c>
      <c r="D112" s="13"/>
      <c r="E112" s="13"/>
      <c r="F112" s="13"/>
      <c r="G112" s="13"/>
      <c r="H112" s="13"/>
      <c r="I112" s="13"/>
      <c r="J112" s="13"/>
    </row>
    <row r="113" spans="1:10">
      <c r="A113" s="29">
        <v>10502</v>
      </c>
      <c r="B113" s="24" t="s">
        <v>99</v>
      </c>
      <c r="C113" s="13">
        <v>6059653.2999999998</v>
      </c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28">
        <v>10600</v>
      </c>
      <c r="B114" s="25" t="s">
        <v>97</v>
      </c>
      <c r="C114" s="12">
        <f>SUM(C115)</f>
        <v>0</v>
      </c>
      <c r="D114" s="12">
        <f>SUM(D115+D116)</f>
        <v>0</v>
      </c>
      <c r="E114" s="12">
        <f t="shared" ref="E114:J114" si="25">SUM(E115)</f>
        <v>0</v>
      </c>
      <c r="F114" s="12">
        <f t="shared" si="25"/>
        <v>0</v>
      </c>
      <c r="G114" s="12">
        <f t="shared" si="25"/>
        <v>0</v>
      </c>
      <c r="H114" s="12">
        <f t="shared" si="25"/>
        <v>0</v>
      </c>
      <c r="I114" s="12">
        <f t="shared" si="25"/>
        <v>0</v>
      </c>
      <c r="J114" s="12">
        <f t="shared" si="25"/>
        <v>0</v>
      </c>
    </row>
    <row r="115" spans="1:10" ht="29.25" customHeight="1">
      <c r="A115" s="29">
        <v>10601</v>
      </c>
      <c r="B115" s="24" t="s">
        <v>98</v>
      </c>
      <c r="C115" s="15"/>
      <c r="D115" s="17">
        <v>0</v>
      </c>
      <c r="E115" s="17">
        <v>0</v>
      </c>
      <c r="F115" s="18"/>
      <c r="G115" s="17">
        <v>0</v>
      </c>
      <c r="H115" s="18"/>
      <c r="I115" s="17">
        <v>0</v>
      </c>
      <c r="J115" s="18"/>
    </row>
    <row r="116" spans="1:10" ht="30" customHeight="1">
      <c r="A116" s="29">
        <v>10602</v>
      </c>
      <c r="B116" s="47" t="s">
        <v>139</v>
      </c>
      <c r="C116" s="13">
        <v>0</v>
      </c>
      <c r="D116" s="13">
        <v>0</v>
      </c>
      <c r="E116" s="17">
        <v>0</v>
      </c>
      <c r="F116" s="9"/>
      <c r="G116" s="17">
        <v>0</v>
      </c>
      <c r="H116" s="9"/>
      <c r="I116" s="17">
        <v>0</v>
      </c>
      <c r="J116" s="9"/>
    </row>
    <row r="117" spans="1:10" ht="24.75" customHeight="1">
      <c r="A117" s="5"/>
      <c r="B117" s="5"/>
      <c r="C117" s="5"/>
      <c r="D117" s="5"/>
    </row>
  </sheetData>
  <mergeCells count="6">
    <mergeCell ref="B4:J4"/>
    <mergeCell ref="A6:A7"/>
    <mergeCell ref="B6:B7"/>
    <mergeCell ref="E6:F6"/>
    <mergeCell ref="G6:H6"/>
    <mergeCell ref="I6:J6"/>
  </mergeCells>
  <pageMargins left="0.31496062992125984" right="0.31496062992125984" top="0.98425196850393704" bottom="0.19685039370078741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2023-11-15T04:31:48Z</dcterms:modified>
</cp:coreProperties>
</file>