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781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<sst xmlns="http://schemas.openxmlformats.org/spreadsheetml/2006/main" count="523" uniqueCount="519">
  <si>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</si>
  <si>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</si>
  <si>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</si>
  <si>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</si>
  <si>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</si>
  <si>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</si>
  <si>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</si>
  <si>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</si>
  <si>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</si>
  <si>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</si>
  <si>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</si>
  <si>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</si>
  <si>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000  1  01  02030  01  0000  110</t>
  </si>
  <si>
    <t>000  1  01  02040  01  0000  110</t>
  </si>
  <si>
    <t>НАЛОГИ НА СОВОКУПНЫЙ ДОХОД</t>
  </si>
  <si>
    <t>000  1  05  00000  00  0000  000</t>
  </si>
  <si>
    <t>Налог, взимаемый в связи с применением упрощенной системы налогообложения</t>
  </si>
  <si>
    <t>000  1  05  01000  00  0000  110</t>
  </si>
  <si>
    <t>Налог, взимаемый с налогоплательщиков, выбравших в качестве объекта налогообложения  доходы</t>
  </si>
  <si>
    <t>000  1  05  01010  01  0000  110</t>
  </si>
  <si>
    <t>000  1  05  01011  01  0000  110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</si>
  <si>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</si>
  <si>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000  1  05  01012  01  0000  110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</si>
  <si>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</si>
  <si>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000  1  05  01020  01  0000  110</t>
  </si>
  <si>
    <t>000  1  05  01021  01  0000  110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</si>
  <si>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</si>
  <si>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000  1  05  01022  01  0000  110</t>
  </si>
  <si>
    <t>000  1  05  01050  01  0000  110</t>
  </si>
  <si>
    <t>Единый налог на вмененный доход для отдельных видов деятельности</t>
  </si>
  <si>
    <t>000  1  05  02000  02  0000  110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</si>
  <si>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</si>
  <si>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</si>
  <si>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</si>
  <si>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Единый сельскохозяйственный налог</t>
  </si>
  <si>
    <t>000  1  05  03000  01  0000  110</t>
  </si>
  <si>
    <t>000  1  05  03010  01  0000  110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</si>
  <si>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</si>
  <si>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</si>
  <si>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</si>
  <si>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</si>
  <si>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</si>
  <si>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000  1  06  01020  04  0000  110</t>
  </si>
  <si>
    <t>Земельный налог</t>
  </si>
  <si>
    <t>000  1  06  06000  00  0000  110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</si>
  <si>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</si>
  <si>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</si>
  <si>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</si>
  <si>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</si>
  <si>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>000  1  08  03010  01  0000  110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</si>
  <si>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</si>
  <si>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</si>
  <si>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</si>
  <si>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</si>
  <si>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</si>
  <si>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</si>
  <si>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</si>
  <si>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</si>
  <si>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</si>
  <si>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000  1  11  05012  04  0000  120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</si>
  <si>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</si>
  <si>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</si>
  <si>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</si>
  <si>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000  1  11  05024  04  0000  120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</si>
  <si>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</si>
  <si>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</si>
  <si>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</si>
  <si>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000  1  11  05034  04  0000  120</t>
  </si>
  <si>
    <t>ПЛАТЕЖИ ПРИ ПОЛЬЗОВАНИИ ПРИРОДНЫМИ РЕСУРСАМИ</t>
  </si>
  <si>
    <t>000  1  12  00000  00  0000  000</t>
  </si>
  <si>
    <t>Плата за негативное воздействие на окружающую среду</t>
  </si>
  <si>
    <t>000  1  12  01000  01  0000  120</t>
  </si>
  <si>
    <t>Плата за выбросы загрязняющих веществ в атмосферный воздух стационарными объектами</t>
  </si>
  <si>
    <t>000  1  12  01010  01  0000  120</t>
  </si>
  <si>
    <t>Плата за сбросы загрязняющих веществ в водные объекты</t>
  </si>
  <si>
    <t>000  1  12  01030  01  0000  120</t>
  </si>
  <si>
    <t>Плата за размещение отходов производства и потребления</t>
  </si>
  <si>
    <t>000  1  12  01040  01  0000  120</t>
  </si>
  <si>
    <t>000  1  13  00000  00  0000  000</t>
  </si>
  <si>
    <t>Доходы от компенсации затрат государства</t>
  </si>
  <si>
    <t>000  1  13  02000  00  0000  130</t>
  </si>
  <si>
    <t xml:space="preserve">Прочие доходы от компенсации затрат государства </t>
  </si>
  <si>
    <t>000  1  13  02990  00  0000  130</t>
  </si>
  <si>
    <t xml:space="preserve">Прочие доходы от компенсации затрат  бюджетов городских округов </t>
  </si>
  <si>
    <t>000  1  13  02994  04  0000  130</t>
  </si>
  <si>
    <t>ДОХОДЫ ОТ ПРОДАЖИ МАТЕРИАЛЬНЫХ И НЕМАТЕРИАЛЬНЫХ АКТИВОВ</t>
  </si>
  <si>
    <t>000  1  14  00000  00  0000  000</t>
  </si>
  <si>
    <t>Доходы от продажи квартир</t>
  </si>
  <si>
    <t>000  1  14  01000  00  0000  410</t>
  </si>
  <si>
    <t>Доходы от продажи квартир, находящихся в собственности городских округов</t>
  </si>
  <si>
    <t>000  1  14  01040  04  0000  410</t>
  </si>
  <si>
    <t>000  1  14  02000  00  0000  000</t>
  </si>
  <si>
    <t>000  1  14  02040  04  0000  410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</si>
  <si>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</si>
  <si>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000  1  14  02043  04  0000  410</t>
  </si>
  <si>
    <t>000  1  14  06000  00  0000  430</t>
  </si>
  <si>
    <t>000  1  14  06010  00  0000  430</t>
  </si>
  <si>
    <t>000  1  14  06012  04  0000  430</t>
  </si>
  <si>
    <t>ШТРАФЫ, САНКЦИИ, ВОЗМЕЩЕНИЕ УЩЕРБА</t>
  </si>
  <si>
    <t>000  1  16  00000  00  0000  000</t>
  </si>
  <si>
    <t>ПРОЧИЕ НЕНАЛОГОВЫЕ ДОХОДЫ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</si>
  <si>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</si>
  <si>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</si>
  <si>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</si>
  <si>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городских округов</t>
  </si>
  <si>
    <t>000  1  17  01040  04  0000  180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</si>
  <si>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</si>
  <si>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</si>
  <si>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</si>
  <si>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</si>
  <si>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Прочие субсидии</t>
  </si>
  <si>
    <t>Прочие субсидии бюджетам городских округов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</si>
  <si>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</si>
  <si>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</si>
  <si>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</si>
  <si>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городских округов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</si>
  <si>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</si>
  <si>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</si>
  <si>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</si>
  <si>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ПРОЧИЕ БЕЗВОЗМЕЗДНЫЕ ПОСТУПЛЕНИЯ</t>
  </si>
  <si>
    <t>Прочие безвозмездные поступления в бюджеты городских округов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</si>
  <si>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</si>
  <si>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</si>
  <si>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</si>
  <si>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000  1  08  07150  01  0000  110</t>
  </si>
  <si>
    <t>Государственная пошлина за выдачу разрешения на установку рекламной конструкции</t>
  </si>
  <si>
    <t>000  1  14  02040  04  0000  440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</si>
  <si>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</si>
  <si>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</si>
  <si>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sz val="16"/>
        <color indexed="8"/>
        <rFont val="Times New Roman"/>
        <family val="1"/>
      </rPr>
      <t>¹</t>
    </r>
    <r>
      <rPr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и 228 Налогового кодекса Российской Федерации</t>
    </r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</si>
  <si>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sz val="16"/>
        <color indexed="8"/>
        <rFont val="Times New Roman"/>
        <family val="1"/>
      </rPr>
      <t>¹</t>
    </r>
    <r>
      <rPr>
        <sz val="16"/>
        <color indexed="8"/>
        <rFont val="Calibri"/>
        <family val="2"/>
      </rPr>
      <t xml:space="preserve"> </t>
    </r>
    <r>
      <rPr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Налогового кодекса Российской Федерации</t>
    </r>
  </si>
  <si>
    <t xml:space="preserve"> Доходы     от    продажи    земельных    участков, государственная  собственность  на   которые не  разграничена</t>
  </si>
  <si>
    <t xml:space="preserve"> Доходы    от    продажи    земельных    участков, государственная  собственность  на   которые   не  разграничена и  которые  расположены  в границах городских округов</t>
  </si>
  <si>
    <t>Налог, взимаемый в связи с применением патентной системы налогообложения</t>
  </si>
  <si>
    <t>000  1  05  04000  02  0000  110</t>
  </si>
  <si>
    <t>Налог, взимаемый в связи с применением патентной системы налогообложения, зачисляемый в бюджеты городских округов</t>
  </si>
  <si>
    <t>000  1  05  04010  02  0000  110</t>
  </si>
  <si>
    <t>000  1  11  05070  00  0000  120</t>
  </si>
  <si>
    <t>000  1  11  05074  04  0000  120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</si>
  <si>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</si>
  <si>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округов (за исключением земельных участков)</t>
  </si>
  <si>
    <t>000  1  14  02043  04  0000  440</t>
  </si>
  <si>
    <t>000  1  14  06020  00  0000  430</t>
  </si>
  <si>
    <t>000  1  14  06024  04  0000  430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</si>
  <si>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</si>
  <si>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</si>
  <si>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000  1  11  09044  04  0000  120</t>
  </si>
  <si>
    <t>000  1  11  09040  00  0000  120</t>
  </si>
  <si>
    <t>000  1  11  09000  00  0000  120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</si>
  <si>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</si>
  <si>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</t>
  </si>
  <si>
    <t>000  1  13  01994  04  0000  130</t>
  </si>
  <si>
    <t>000  1  13  01990  04  0000  130</t>
  </si>
  <si>
    <t>Доходы от оказания платных услуг (работ)</t>
  </si>
  <si>
    <t>000  1  13  01000  00  0000  130</t>
  </si>
  <si>
    <t>Прочие доходы от оказания платных услуг (работ) получателями средств бюджетов городских округов</t>
  </si>
  <si>
    <t>000  1  08  07170  01  0000 110</t>
  </si>
  <si>
    <t>000  1   08 07173  01  0000  110</t>
  </si>
  <si>
    <t>000  1  03  02260  01  0000  110</t>
  </si>
  <si>
    <t>000  1  03  02250  01  0000  110</t>
  </si>
  <si>
    <t>000  1  03  02240  01  0000  110</t>
  </si>
  <si>
    <t>000  1  03  02230  01  0000  110</t>
  </si>
  <si>
    <t>000  1  03  02000  01  0000  110</t>
  </si>
  <si>
    <t>000  1  03  00000  00  0000  000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</si>
  <si>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</si>
  <si>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</si>
  <si>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</si>
  <si>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</si>
  <si>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</si>
  <si>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</si>
  <si>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</si>
  <si>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</si>
  <si>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</si>
  <si>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</si>
  <si>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бюджетной системы Российской Федерации (межбюджетные субсидии)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</si>
  <si>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</si>
  <si>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</si>
  <si>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Земельный налог с организаций</t>
  </si>
  <si>
    <t>000  1  06  06030  00  0000  110</t>
  </si>
  <si>
    <t>000  1  06  06032  04  0000  110</t>
  </si>
  <si>
    <t xml:space="preserve">Земельный налог с физических лиц </t>
  </si>
  <si>
    <t>000  1  06  06040  00  0000  110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</si>
  <si>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</si>
  <si>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</si>
  <si>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000  1  06  06042  04  0000  110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</si>
  <si>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</si>
  <si>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   от    продажи    земельных    участков, находящихся в государственной и муниципальной собственности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</si>
  <si>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</si>
  <si>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</si>
  <si>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</si>
  <si>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бюджетной системы Российской Федерации</t>
  </si>
  <si>
    <t xml:space="preserve">Дотации бюджетам бюджетной системы Российской Федерации
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</si>
  <si>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</si>
  <si>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Наименование кода поступлений в бюджет, группы, подгруппы, статьи, подстатьи, элемента, группы подвида, аналитической группы подвида доходов </t>
  </si>
  <si>
    <t>Доходы от оказания информационных услуг</t>
  </si>
  <si>
    <t>000  1  13  01070  00  0000  130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</si>
  <si>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</si>
  <si>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000  1  13  01074  04  0000  130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</si>
  <si>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</si>
  <si>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</si>
  <si>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</si>
  <si>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Код дохода по БК</t>
  </si>
  <si>
    <t>Приложение 1</t>
  </si>
  <si>
    <t>города Мегиона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</si>
  <si>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</si>
  <si>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</si>
  <si>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000  1  12  01070  01  0000  120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</si>
  <si>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</si>
  <si>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</si>
  <si>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</si>
  <si>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Субсидии бюджетам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</si>
  <si>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>Субсидии бюджетам городских округов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</si>
  <si>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</si>
  <si>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</si>
  <si>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000  1  11  01000  00  0000  120</t>
  </si>
  <si>
    <t>000  1  11  01040  04  0000  120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</si>
  <si>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</si>
  <si>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</si>
  <si>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 ОТ ОКАЗАНИЯ ПЛАТНЫХ УСЛУГ И КОМПЕНСАЦИИ ЗАТРАТ ГОСУДАРСТВА</t>
  </si>
  <si>
    <t>000  2  02  10000  00  0000  150</t>
  </si>
  <si>
    <t>000  2  02  15001  00  0000  150</t>
  </si>
  <si>
    <t>000  2  02  15001  04  0000  150</t>
  </si>
  <si>
    <t>000  2  02  15002  00  0000  150</t>
  </si>
  <si>
    <t>000  2  02  15002  04  0000  150</t>
  </si>
  <si>
    <t>000  2  02  25519  00  0000  150</t>
  </si>
  <si>
    <t>000  2  02  25519  04  0000  150</t>
  </si>
  <si>
    <t>000  2  02  25555  00  0000  150</t>
  </si>
  <si>
    <t>000  2  02  25555  04  0000  150</t>
  </si>
  <si>
    <t>000  2  02  29999  00  0000  150</t>
  </si>
  <si>
    <t>000  2  02  29999  04  0000  150</t>
  </si>
  <si>
    <t>000  2  02  30000  00  0000  150</t>
  </si>
  <si>
    <t>000  2  02  30024  00  0000  150</t>
  </si>
  <si>
    <t>000  2  02  30024  04  0000  150</t>
  </si>
  <si>
    <t>000  2  02  30029  00  0000  150</t>
  </si>
  <si>
    <t>000  2  02  30029  04  0000  150</t>
  </si>
  <si>
    <t>000  2  02  35082  00  0000  150</t>
  </si>
  <si>
    <t>000  2  02  35082  04  0000  150</t>
  </si>
  <si>
    <t>000  2  02  35120  00  0000  150</t>
  </si>
  <si>
    <t>000  2  02  35120  04  0000  150</t>
  </si>
  <si>
    <t>000  2  02  35135  00  0000  150</t>
  </si>
  <si>
    <t>000  2  02  35135  04  0000  150</t>
  </si>
  <si>
    <t>000  2  02  35930  00  0000  150</t>
  </si>
  <si>
    <t>000  2  02  35930  04  0000  150</t>
  </si>
  <si>
    <t>000  2  02  40000  00  0000  150</t>
  </si>
  <si>
    <t>000  2  02  49999  00  0000  150</t>
  </si>
  <si>
    <t>000  2  02  49999  04  0000  150</t>
  </si>
  <si>
    <t>000  2  07  00000  00  0000  000</t>
  </si>
  <si>
    <t>000  2  07  04000  04  0000  150</t>
  </si>
  <si>
    <t>000  2  07  04050  04  0000  150</t>
  </si>
  <si>
    <t>000  2  19  60010  04  0000  150</t>
  </si>
  <si>
    <t>000  1  03  02231  01  0000  110</t>
  </si>
  <si>
    <t>000  1  03  02241  01  0000  110</t>
  </si>
  <si>
    <t>000  1  03  02251  01  0000  110</t>
  </si>
  <si>
    <t>000  1  03  02261  01  0000  110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</si>
  <si>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</si>
  <si>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</si>
  <si>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</si>
  <si>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</si>
  <si>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000  1  12  01041  01  0000  120</t>
  </si>
  <si>
    <t>000  1  12  01042  01  0000  120</t>
  </si>
  <si>
    <t>Плата за размещение отходов производства</t>
  </si>
  <si>
    <t>Плата за размещение твердых коммунальных отходов</t>
  </si>
  <si>
    <t>000  1  13  02060  00  0000  130</t>
  </si>
  <si>
    <t>000  1  13  02064  04  0000  130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</si>
  <si>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</si>
  <si>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городских округов</t>
  </si>
  <si>
    <t>000  1  14  06300  00  0000  430</t>
  </si>
  <si>
    <t>000  1  14  06310  00  0000  430</t>
  </si>
  <si>
    <t>000  1  14  06312  04  0000  430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</si>
  <si>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</si>
  <si>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</si>
  <si>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</si>
  <si>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000  1  17  05000  00  0000  180</t>
  </si>
  <si>
    <t>000  1  17  05040  04  0000  180</t>
  </si>
  <si>
    <t>Прочие неналоговые доходы</t>
  </si>
  <si>
    <t>Прочие неналоговые доходы бюджетов городских округов</t>
  </si>
  <si>
    <t>000  2  02  25497  00  0000  150</t>
  </si>
  <si>
    <t>000  2  02  25497  04  0000  150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</si>
  <si>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</si>
  <si>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</si>
  <si>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000  2  02  35176  00  0000  150</t>
  </si>
  <si>
    <t>000  2  02  35176  04  0000  150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</si>
  <si>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</si>
  <si>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</si>
  <si>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000  2  02  20041  04  0000  150</t>
  </si>
  <si>
    <t>000  2  02  20000  00  0000  150</t>
  </si>
  <si>
    <t>Прочие дотации</t>
  </si>
  <si>
    <t>000  2  02  19999  00  0000  150</t>
  </si>
  <si>
    <t>000  2  02  19999  04  0000  150</t>
  </si>
  <si>
    <t>000  2  02  20041  00  0000  150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</si>
  <si>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</si>
  <si>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Прочие дотации бюджетам городских округов</t>
  </si>
  <si>
    <t>000  2  02  20299  00  0000  150</t>
  </si>
  <si>
    <t>000  2  02  20299  04  0000  150</t>
  </si>
  <si>
    <t>000  2  02  20302  00  0000  150</t>
  </si>
  <si>
    <t>000  2  02  20302  04  0000  150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</si>
  <si>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</si>
  <si>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</si>
  <si>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</si>
  <si>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</si>
  <si>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на поддержку отрасли культуры</t>
  </si>
  <si>
    <t>Субсидии бюджетам городских округов на поддержку отрасли культуры</t>
  </si>
  <si>
    <t>БЕЗВОЗМЕЗДНЫЕ ПОСТУПЛЕНИЯ ОТ ГОСУДАРСТВЕННЫХ (МУНИЦИПАЛЬНЫХ) ОРГАНИЗАЦИЙ</t>
  </si>
  <si>
    <t>000  2  03  00000  00  0000  000</t>
  </si>
  <si>
    <t>Безвозмездные поступления от государственных (муниципальных) организаций в бюджеты городских округов</t>
  </si>
  <si>
    <t>000  2  03  04000  04  0000  150</t>
  </si>
  <si>
    <t>Прочие безвозмездные поступления от государственных (муниципальных) организаций в бюджеты городских округов</t>
  </si>
  <si>
    <t>000  2  03  04099  04  0000  150</t>
  </si>
  <si>
    <t>БЕЗВОЗМЕЗДНЫЕ ПОСТУПЛЕНИЯ ОТ НЕГОСУДАРСТВЕННЫХ ОРГАНИЗАЦИЙ</t>
  </si>
  <si>
    <t>000  2  04  00000  00  0000  000</t>
  </si>
  <si>
    <t>Безвозмездные поступления от негосударственных организаций в бюджеты городских округов</t>
  </si>
  <si>
    <t>000  2  04  04000  04  0000  150</t>
  </si>
  <si>
    <t>Прочие безвозмездные поступления от негосударственных организаций в бюджеты городских округов</t>
  </si>
  <si>
    <t>000  2  04  04099  04  0000  150</t>
  </si>
  <si>
    <t>Дотации бюджетам городских округов на выравнивание бюджетной обеспеченности из бюджета субъекта Российской Федерации</t>
  </si>
  <si>
    <t xml:space="preserve">Дотации на выравнивание бюджетной обеспеченности </t>
  </si>
  <si>
    <t>Транспортный налог</t>
  </si>
  <si>
    <t>Транспортный налог с организаций</t>
  </si>
  <si>
    <t>Транспортный налог с физических лиц</t>
  </si>
  <si>
    <t>000  1  06  04000  02  0000  110</t>
  </si>
  <si>
    <t>000  1  06  04011  02  0000  110</t>
  </si>
  <si>
    <t>000  1  06  04012  02  0000  110</t>
  </si>
  <si>
    <t>Административные штрафы, установленные Кодексом Российской Федерации об административных правонарушениях</t>
  </si>
  <si>
    <t>000  1  16  01000  01  0000  140</t>
  </si>
  <si>
    <t>000  1  16  01050  01  0000  140</t>
  </si>
  <si>
    <t>000  1  16  01053  01  0000  140</t>
  </si>
  <si>
    <t>000  1  16  01060  01  0000  140</t>
  </si>
  <si>
    <t>000  1  16  01062  01  0000  140</t>
  </si>
  <si>
    <t>000  1  16  01063  01  0000  140</t>
  </si>
  <si>
    <t>000  1  16  01070  01  0000  140</t>
  </si>
  <si>
    <t>000  1  16  01080  01  0000  140</t>
  </si>
  <si>
    <t>000  1  16  01082  01  0000  140</t>
  </si>
  <si>
    <t>000  1  16  01090  01  0000  140</t>
  </si>
  <si>
    <t>000  1  16  01092  01  0000  140</t>
  </si>
  <si>
    <t>000  1  16  01140  01  0000  140</t>
  </si>
  <si>
    <t>000  1  16  01150  01  0000  140</t>
  </si>
  <si>
    <t>000  1  16  01153  01  0000  140</t>
  </si>
  <si>
    <t>000  1  16  01154  01  0000  140</t>
  </si>
  <si>
    <t>000  1  16  01190  01  0000  140</t>
  </si>
  <si>
    <t>000  1  16  01192  01  0000  140</t>
  </si>
  <si>
    <t>000  1  16  01170  01  0000  140</t>
  </si>
  <si>
    <t>000  1  16  01173  01  0000  140</t>
  </si>
  <si>
    <t>000  1  16  01193  01  0000  140</t>
  </si>
  <si>
    <t>000  1  16  01200  01  0000  140</t>
  </si>
  <si>
    <t>000  1  16  01203  01  0000  140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</si>
  <si>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</si>
  <si>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</si>
  <si>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000  1  16  02000  02  0000  140</t>
  </si>
  <si>
    <t>000  1  16  02010  02  0000  140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</si>
  <si>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</si>
  <si>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</si>
  <si>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000  1  16  07000  01  0000  140</t>
  </si>
  <si>
    <t>000  1  16  07010  01  0000  140</t>
  </si>
  <si>
    <t>000  1  16  07090  01  0000  140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</si>
  <si>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</si>
  <si>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Платежи в целях возмещения причиненного ущерба (убытков)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</si>
  <si>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</si>
  <si>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</si>
  <si>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000  1  16  10000  00  0000  140</t>
  </si>
  <si>
    <t>000  1  16  10030  04  0000  140</t>
  </si>
  <si>
    <t>000  1  16  10032  04  0000  140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</si>
  <si>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</si>
  <si>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</si>
  <si>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000  1  16  10120  00  0000  140</t>
  </si>
  <si>
    <t>000  1  16  10123  01  0000  140</t>
  </si>
  <si>
    <t>000  1  16  10129  01  0000  140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</si>
  <si>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</si>
  <si>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Платежи, уплачиваемые в целях возмещения вреда</t>
  </si>
  <si>
    <t>Платежи, уплачиваемые в целях возмещения вреда, причиняемого автомобильным дорогам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</si>
  <si>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</si>
  <si>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000  1  16  11000  01  0000  140</t>
  </si>
  <si>
    <t>000  1  16  11060  01  0000  140</t>
  </si>
  <si>
    <t>000  1  16  11064  01  0000  140</t>
  </si>
  <si>
    <t>000  2  02  25466  00  0000  150</t>
  </si>
  <si>
    <t>000  2  02  25466  04  0000  150</t>
  </si>
  <si>
    <t>Субсидии бюджетам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</si>
  <si>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</si>
  <si>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000  2  02  45303  00  0000  150</t>
  </si>
  <si>
    <t>000  2  02  45303  04  0000  150</t>
  </si>
  <si>
    <t>000  2  02  45454  00  0000  150</t>
  </si>
  <si>
    <t>000  2  02  45454  04  0000  150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</si>
  <si>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</si>
  <si>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</si>
  <si>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на создание модельных муниципальных библиотек</t>
  </si>
  <si>
    <t>Межбюджетные трансферты, передаваемые бюджетам городских округов на создание модельных муниципальных библиотек</t>
  </si>
  <si>
    <t>000  2  19  00000  04  0000  150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</si>
  <si>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</si>
  <si>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000  1  01  02080  01  0000  110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</si>
  <si>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</si>
  <si>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</si>
  <si>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</si>
  <si>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</si>
  <si>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</si>
  <si>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</si>
  <si>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</si>
  <si>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</si>
  <si>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</si>
  <si>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</si>
  <si>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</si>
  <si>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</si>
  <si>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</si>
  <si>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</si>
  <si>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</si>
  <si>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</si>
  <si>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</si>
  <si>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</si>
  <si>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</si>
  <si>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</si>
  <si>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</si>
  <si>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</si>
  <si>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000  1  16  01073  01  0000  140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</si>
  <si>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</t>
  </si>
  <si>
    <t>000  1  16  01074  01  0000  140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</si>
  <si>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</si>
  <si>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000  1  16  01084  01  0000  140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</si>
  <si>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</si>
  <si>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000  1  16  01143  01  0000  140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</si>
  <si>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</t>
  </si>
  <si>
    <t>000  2  02  25304  04  0000  150</t>
  </si>
  <si>
    <t>000  2  02  25304  00  0000  150</t>
  </si>
  <si>
    <t xml:space="preserve"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</si>
  <si>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</si>
  <si>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Платежи от государственных и муниципальных унитарных предприятий</t>
  </si>
  <si>
    <t>000  1  11  07000  00  0000  120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</si>
  <si>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</si>
  <si>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000  1  11  07010  00  0000  120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</si>
  <si>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</si>
  <si>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000  1  11  07014  04  0000  120</t>
  </si>
  <si>
    <r>
  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</t>
    </r>
    <r>
      <rPr>
        <sz val="12"/>
        <color indexed="8"/>
        <rFont val="Times New Roman"/>
        <family val="1"/>
      </rPr>
      <t xml:space="preserve">на </t>
    </r>
    <r>
      <rPr>
        <sz val="12"/>
        <color indexed="8"/>
        <rFont val="Times New Roman"/>
        <family val="1"/>
      </rPr>
      <t xml:space="preserve">землях или </t>
    </r>
    <r>
      <rPr>
        <sz val="12"/>
        <color indexed="8"/>
        <rFont val="Times New Roman"/>
        <family val="1"/>
      </rPr>
      <t>земельных участках, государственная собственность на которые не разграничена</t>
    </r>
  </si>
  <si>
    <t>000  1  11  09080  00  0000  120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</si>
  <si>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</si>
  <si>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000  1  11  09080  04  0000  120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</si>
  <si>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</si>
  <si>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000  1  16  01072  01  0000  140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</si>
  <si>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</si>
  <si>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000  1  16  01083  01  0000  140</t>
  </si>
  <si>
    <t>000  1  16  01100  01  0000  140</t>
  </si>
  <si>
    <t>000  1  16  01103  01  0000  140</t>
  </si>
  <si>
    <t>000  2  02  45424  00  0000  150</t>
  </si>
  <si>
    <t>000  2  02  45424  04  0000  150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</si>
  <si>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</si>
  <si>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</si>
  <si>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000  1  16  01330  00  0000  140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</si>
  <si>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</si>
  <si>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000  1  16  01333  01  0000  140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</si>
  <si>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</si>
  <si>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000  1  16  10031  04  0000  140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</si>
  <si>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</si>
  <si>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000  1  16  10100  00  0000  140</t>
  </si>
  <si>
    <t>000  1  16  10100  04  0000  140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</si>
  <si>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</si>
  <si>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</si>
  <si>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000  1  14  06320  00  0000  430</t>
  </si>
  <si>
    <t>000  1  14  06324  04  0000  430</t>
  </si>
  <si>
    <t>000  1  16  01180  01  0000  140</t>
  </si>
  <si>
    <t>000  1  16  01183  01  0000  140</t>
  </si>
  <si>
    <t>000  1  16  01332  01  0000  140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</si>
  <si>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округов
</t>
  </si>
  <si>
    <t xml:space="preserve"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
</t>
  </si>
  <si>
    <t xml:space="preserve"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</si>
  <si>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должностными лицами органов исполнительной власти субъектов Российской Федерации, учреждениями субъектов Российской Федерации
</t>
  </si>
  <si>
    <t>000  1  16  10060  00  0000  140</t>
  </si>
  <si>
    <t>000  1  16  10061  04  0000  140</t>
  </si>
  <si>
    <t>Платежи в целях возмещения убытков, причиненных уклонением от заключения муниципального контракта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</si>
  <si>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</si>
  <si>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000  2  08  04000  04  0000  150</t>
  </si>
  <si>
    <t>000  2  08  00000  00  0000  000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</si>
  <si>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</si>
  <si>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</si>
  <si>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к решению Думы</t>
  </si>
  <si>
    <t>000  2  02  45179  04  0000  150</t>
  </si>
  <si>
    <t>000  2  02  45179  00  0000  150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</si>
  <si>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</si>
  <si>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</si>
  <si>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Доходы бюджета городского округа Мегион Ханты-Мансийского автономного округа-Югры по кодам классификации доходов бюджетов за 2023 год</t>
  </si>
  <si>
    <t>Исполнено за                 2023 год</t>
  </si>
  <si>
    <t xml:space="preserve">План на 2023 год, утвержден решением Думы города Мегиона от  22.12.2023 №357 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</si>
  <si>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</si>
  <si>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</si>
  <si>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00 1 01 02130 01 0000 110</t>
  </si>
  <si>
    <t>000 1 01 02140 01 0000 110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</si>
  <si>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</si>
  <si>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</si>
  <si>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</si>
  <si>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000  1 11  05320  00  0000  120</t>
  </si>
  <si>
    <t>000  1  11  05300  00  0000 120</t>
  </si>
  <si>
    <t>000  1  11  05324  04  0000  120</t>
  </si>
  <si>
    <t>000  1  16  01093  01  0000  140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</si>
  <si>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</si>
  <si>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</si>
  <si>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</si>
  <si>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 после разграничения государственной собственности на землю</t>
  </si>
  <si>
    <t>000  1  16  01130  01  0000  140</t>
  </si>
  <si>
    <t>000  1  16  01133 01  0000  140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</si>
  <si>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</si>
  <si>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</si>
  <si>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000  1  16  01142  01  0000  140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</si>
  <si>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</si>
  <si>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000  2  02  20077  00  0000  150</t>
  </si>
  <si>
    <t>000  2  02  20077  04  0000  150</t>
  </si>
  <si>
    <t>Субсидии бюджетам на софинансирование капитальных вложений в объекты муниципальной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</si>
  <si>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</si>
  <si>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000  2  02  203000  00  0000  150</t>
  </si>
  <si>
    <t>000  2  02  20300  04  0000  150</t>
  </si>
  <si>
    <t>Субсидии бюджетам муниципальных образований на 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</t>
  </si>
  <si>
    <t>Субсидии бюджетам городских округов на 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</t>
  </si>
  <si>
    <t>Субсидии бюджетам муниципальных образований на обеспечение мероприятий по модернизации систем коммунальной инфраструктуры за счет средств бюджетов</t>
  </si>
  <si>
    <t>Субсидии бюджетам городских округов на обеспечение мероприятий по модернизации систем коммунальной инфраструктуры за счет средств бюджетов</t>
  </si>
  <si>
    <t>000  2  02  20303  00  0000  150</t>
  </si>
  <si>
    <t>000  2  02  20303  04  0000  150</t>
  </si>
  <si>
    <t>000  2  02  25179  00  0000  150</t>
  </si>
  <si>
    <t>000  2  02  25179  04  0000  150</t>
  </si>
  <si>
    <t>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</si>
  <si>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</si>
  <si>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000  2  02  25590  00  0000  150</t>
  </si>
  <si>
    <t>000  2  02  25590  04  0000  150</t>
  </si>
  <si>
    <t>Субсидии бюджетам на техническое оснащение региональных и муниципальных музеев</t>
  </si>
  <si>
    <t>Субсидии бюджетам городских округов на техническое оснащение региональных и муниципальных музеев</t>
  </si>
  <si>
    <t>от 26.04.2024  №_379_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</si>
</sst>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 ;[Red]\-#,##0.0\ "/>
    <numFmt numFmtId="180" formatCode="0.000"/>
    <numFmt numFmtId="181" formatCode="0.0"/>
  </numFmts>
  <fonts count="50">
    <font>
      <sz val="8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2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7" fillId="33" borderId="0" xfId="0" applyFont="1" applyFill="1" applyAlignment="1">
      <alignment/>
    </xf>
    <xf numFmtId="49" fontId="47" fillId="33" borderId="0" xfId="0" applyNumberFormat="1" applyFont="1" applyFill="1" applyAlignment="1">
      <alignment/>
    </xf>
    <xf numFmtId="0" fontId="47" fillId="33" borderId="0" xfId="0" applyFont="1" applyFill="1" applyAlignment="1">
      <alignment horizontal="left"/>
    </xf>
    <xf numFmtId="0" fontId="0" fillId="33" borderId="0" xfId="0" applyFill="1" applyAlignment="1">
      <alignment wrapText="1"/>
    </xf>
    <xf numFmtId="0" fontId="47" fillId="33" borderId="0" xfId="0" applyFont="1" applyFill="1" applyAlignment="1">
      <alignment horizontal="right"/>
    </xf>
    <xf numFmtId="0" fontId="48" fillId="33" borderId="10" xfId="0" applyFont="1" applyFill="1" applyBorder="1" applyAlignment="1">
      <alignment horizontal="center" vertical="center" wrapText="1"/>
    </xf>
    <xf numFmtId="49" fontId="48" fillId="33" borderId="10" xfId="0" applyNumberFormat="1" applyFont="1" applyFill="1" applyBorder="1" applyAlignment="1">
      <alignment horizontal="center" vertical="center" wrapText="1"/>
    </xf>
    <xf numFmtId="0" fontId="48" fillId="33" borderId="0" xfId="0" applyFont="1" applyFill="1" applyAlignment="1">
      <alignment horizontal="center" vertical="center" wrapText="1"/>
    </xf>
    <xf numFmtId="0" fontId="47" fillId="33" borderId="0" xfId="0" applyFont="1" applyFill="1" applyAlignment="1">
      <alignment/>
    </xf>
    <xf numFmtId="174" fontId="47" fillId="33" borderId="0" xfId="0" applyNumberFormat="1" applyFont="1" applyFill="1" applyAlignment="1">
      <alignment/>
    </xf>
    <xf numFmtId="0" fontId="47" fillId="33" borderId="10" xfId="0" applyFont="1" applyFill="1" applyBorder="1" applyAlignment="1">
      <alignment vertical="top" wrapText="1"/>
    </xf>
    <xf numFmtId="49" fontId="47" fillId="33" borderId="10" xfId="0" applyNumberFormat="1" applyFont="1" applyFill="1" applyBorder="1" applyAlignment="1">
      <alignment/>
    </xf>
    <xf numFmtId="0" fontId="47" fillId="33" borderId="10" xfId="0" applyFont="1" applyFill="1" applyBorder="1" applyAlignment="1">
      <alignment horizontal="justify" vertical="top" wrapText="1"/>
    </xf>
    <xf numFmtId="0" fontId="47" fillId="33" borderId="10" xfId="0" applyFont="1" applyFill="1" applyBorder="1" applyAlignment="1">
      <alignment horizontal="justify" vertical="top"/>
    </xf>
    <xf numFmtId="0" fontId="47" fillId="33" borderId="10" xfId="0" applyFont="1" applyFill="1" applyBorder="1" applyAlignment="1">
      <alignment vertical="top"/>
    </xf>
    <xf numFmtId="0" fontId="7" fillId="33" borderId="10" xfId="42" applyFont="1" applyFill="1" applyBorder="1" applyAlignment="1">
      <alignment horizontal="justify" vertical="top" wrapText="1"/>
    </xf>
    <xf numFmtId="0" fontId="7" fillId="33" borderId="10" xfId="42" applyFont="1" applyFill="1" applyBorder="1" applyAlignment="1">
      <alignment vertical="top" wrapText="1"/>
    </xf>
    <xf numFmtId="49" fontId="47" fillId="33" borderId="11" xfId="0" applyNumberFormat="1" applyFont="1" applyFill="1" applyBorder="1" applyAlignment="1">
      <alignment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 vertical="top" wrapText="1"/>
    </xf>
    <xf numFmtId="0" fontId="47" fillId="33" borderId="10" xfId="0" applyFont="1" applyFill="1" applyBorder="1" applyAlignment="1">
      <alignment wrapText="1"/>
    </xf>
    <xf numFmtId="0" fontId="7" fillId="0" borderId="10" xfId="0" applyFont="1" applyFill="1" applyBorder="1" applyAlignment="1">
      <alignment vertical="top" wrapText="1" shrinkToFit="1"/>
    </xf>
    <xf numFmtId="0" fontId="2" fillId="0" borderId="1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left" vertical="top" wrapText="1"/>
    </xf>
    <xf numFmtId="0" fontId="47" fillId="0" borderId="10" xfId="0" applyFont="1" applyBorder="1" applyAlignment="1">
      <alignment horizontal="justify" vertical="top"/>
    </xf>
    <xf numFmtId="0" fontId="47" fillId="0" borderId="10" xfId="0" applyFont="1" applyFill="1" applyBorder="1" applyAlignment="1">
      <alignment vertical="top" wrapText="1"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justify" vertical="top" wrapText="1"/>
    </xf>
    <xf numFmtId="0" fontId="47" fillId="0" borderId="10" xfId="0" applyFont="1" applyFill="1" applyBorder="1" applyAlignment="1">
      <alignment horizontal="justify" vertical="top" wrapText="1"/>
    </xf>
    <xf numFmtId="0" fontId="49" fillId="0" borderId="10" xfId="0" applyFont="1" applyFill="1" applyBorder="1" applyAlignment="1">
      <alignment vertical="top" wrapText="1"/>
    </xf>
    <xf numFmtId="174" fontId="47" fillId="0" borderId="10" xfId="0" applyNumberFormat="1" applyFont="1" applyFill="1" applyBorder="1" applyAlignment="1">
      <alignment/>
    </xf>
    <xf numFmtId="49" fontId="47" fillId="0" borderId="10" xfId="0" applyNumberFormat="1" applyFont="1" applyFill="1" applyBorder="1" applyAlignment="1">
      <alignment/>
    </xf>
    <xf numFmtId="49" fontId="47" fillId="0" borderId="10" xfId="0" applyNumberFormat="1" applyFont="1" applyFill="1" applyBorder="1" applyAlignment="1" applyProtection="1">
      <alignment wrapText="1"/>
      <protection/>
    </xf>
    <xf numFmtId="0" fontId="6" fillId="0" borderId="10" xfId="0" applyFont="1" applyFill="1" applyBorder="1" applyAlignment="1">
      <alignment horizontal="center" vertical="center" wrapText="1"/>
    </xf>
    <xf numFmtId="174" fontId="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179" fontId="47" fillId="0" borderId="10" xfId="0" applyNumberFormat="1" applyFont="1" applyFill="1" applyBorder="1" applyAlignment="1">
      <alignment/>
    </xf>
    <xf numFmtId="0" fontId="47" fillId="33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95DE6B81807D4DD652E31F926BB3997B3037B5DA7E8ACC9E82C1AF466D981C37D701EA7EEF1FCF54075B28E261DCVCK" TargetMode="External" /><Relationship Id="rId2" Type="http://schemas.openxmlformats.org/officeDocument/2006/relationships/hyperlink" Target="consultantplus://offline/ref=95DE6B81807D4DD652E31F926BB3997B3037B5DA7E8ACC9E82C1AF466D981C37D701EA7EEF1FCF54075B28E261DCVCK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66"/>
  <sheetViews>
    <sheetView tabSelected="1" zoomScale="81" zoomScaleNormal="81" zoomScalePageLayoutView="0" workbookViewId="0" topLeftCell="A1">
      <selection activeCell="E5" sqref="E5"/>
    </sheetView>
  </sheetViews>
  <sheetFormatPr defaultColWidth="9.33203125" defaultRowHeight="11.25"/>
  <cols>
    <col min="1" max="1" width="6.33203125" style="9" customWidth="1"/>
    <col min="2" max="2" width="96.33203125" style="1" customWidth="1"/>
    <col min="3" max="3" width="41.5" style="2" customWidth="1"/>
    <col min="4" max="4" width="30.66015625" style="2" customWidth="1"/>
    <col min="5" max="5" width="25.5" style="1" customWidth="1"/>
    <col min="6" max="6" width="12.83203125" style="9" customWidth="1"/>
    <col min="7" max="7" width="12.5" style="9" bestFit="1" customWidth="1"/>
    <col min="8" max="14" width="9.33203125" style="9" customWidth="1"/>
    <col min="15" max="16384" width="9.33203125" style="9" customWidth="1"/>
  </cols>
  <sheetData>
    <row r="1" spans="3:5" s="1" customFormat="1" ht="15.75">
      <c r="C1" s="2"/>
      <c r="D1" s="2"/>
      <c r="E1" s="3" t="s">
        <v>202</v>
      </c>
    </row>
    <row r="2" spans="3:5" s="1" customFormat="1" ht="15.75">
      <c r="C2" s="2"/>
      <c r="D2" s="2"/>
      <c r="E2" s="3" t="s">
        <v>469</v>
      </c>
    </row>
    <row r="3" spans="3:5" s="1" customFormat="1" ht="15.75">
      <c r="C3" s="2"/>
      <c r="D3" s="2"/>
      <c r="E3" s="3" t="s">
        <v>203</v>
      </c>
    </row>
    <row r="4" spans="3:5" s="1" customFormat="1" ht="15.75">
      <c r="C4" s="2"/>
      <c r="D4" s="2"/>
      <c r="E4" s="3" t="s">
        <v>518</v>
      </c>
    </row>
    <row r="5" spans="3:4" s="1" customFormat="1" ht="15.75">
      <c r="C5" s="2"/>
      <c r="D5" s="2"/>
    </row>
    <row r="6" spans="2:5" s="1" customFormat="1" ht="15.75">
      <c r="B6" s="38" t="s">
        <v>474</v>
      </c>
      <c r="C6" s="38"/>
      <c r="D6" s="38"/>
      <c r="E6" s="38"/>
    </row>
    <row r="7" spans="2:5" s="1" customFormat="1" ht="15.75">
      <c r="B7" s="4"/>
      <c r="C7" s="4"/>
      <c r="D7" s="4"/>
      <c r="E7" s="4"/>
    </row>
    <row r="8" spans="3:5" s="1" customFormat="1" ht="15.75">
      <c r="C8" s="2"/>
      <c r="D8" s="2"/>
      <c r="E8" s="5"/>
    </row>
    <row r="9" spans="2:5" s="8" customFormat="1" ht="63">
      <c r="B9" s="6" t="s">
        <v>193</v>
      </c>
      <c r="C9" s="7" t="s">
        <v>201</v>
      </c>
      <c r="D9" s="34" t="s">
        <v>476</v>
      </c>
      <c r="E9" s="6" t="s">
        <v>475</v>
      </c>
    </row>
    <row r="10" spans="2:5" ht="15.75">
      <c r="B10" s="11" t="s">
        <v>0</v>
      </c>
      <c r="C10" s="12" t="s">
        <v>1</v>
      </c>
      <c r="D10" s="31">
        <f>SUM(D11,D189)</f>
        <v>7036847.399999999</v>
      </c>
      <c r="E10" s="31">
        <f>SUM(E11,E189)</f>
        <v>7078168.920000001</v>
      </c>
    </row>
    <row r="11" spans="2:7" ht="15.75">
      <c r="B11" s="11" t="s">
        <v>2</v>
      </c>
      <c r="C11" s="12" t="s">
        <v>3</v>
      </c>
      <c r="D11" s="31">
        <f>SUM(D12,D21,D31,D47,D58,D65,D88,D96,D107,D125,D184)</f>
        <v>1764601.5</v>
      </c>
      <c r="E11" s="31">
        <f>SUM(E12,E21,E31,E47,E58,E65,E88,E96,E107,E125,E184)</f>
        <v>1879268.9200000006</v>
      </c>
      <c r="G11" s="10"/>
    </row>
    <row r="12" spans="2:5" ht="15.75">
      <c r="B12" s="11" t="s">
        <v>4</v>
      </c>
      <c r="C12" s="12" t="s">
        <v>5</v>
      </c>
      <c r="D12" s="31">
        <f>SUM(D13)</f>
        <v>1200268.0999999999</v>
      </c>
      <c r="E12" s="31">
        <f>SUM(E13)</f>
        <v>1303160.2000000002</v>
      </c>
    </row>
    <row r="13" spans="2:5" ht="15.75">
      <c r="B13" s="11" t="s">
        <v>6</v>
      </c>
      <c r="C13" s="12" t="s">
        <v>7</v>
      </c>
      <c r="D13" s="31">
        <f>SUM(D14,D15,D16,D17,D18,D19,D20)</f>
        <v>1200268.0999999999</v>
      </c>
      <c r="E13" s="31">
        <f>SUM(E14,E15,E16,E17,E18,E19,E20)</f>
        <v>1303160.2000000002</v>
      </c>
    </row>
    <row r="14" spans="2:5" ht="67.5">
      <c r="B14" s="11" t="s">
        <v>129</v>
      </c>
      <c r="C14" s="12" t="s">
        <v>8</v>
      </c>
      <c r="D14" s="31">
        <v>1068894.9</v>
      </c>
      <c r="E14" s="31">
        <v>1147359.3</v>
      </c>
    </row>
    <row r="15" spans="2:5" ht="94.5">
      <c r="B15" s="11" t="s">
        <v>9</v>
      </c>
      <c r="C15" s="12" t="s">
        <v>10</v>
      </c>
      <c r="D15" s="31">
        <v>995</v>
      </c>
      <c r="E15" s="31">
        <v>912.8</v>
      </c>
    </row>
    <row r="16" spans="2:5" ht="31.5">
      <c r="B16" s="11" t="s">
        <v>11</v>
      </c>
      <c r="C16" s="12" t="s">
        <v>12</v>
      </c>
      <c r="D16" s="31">
        <v>5050</v>
      </c>
      <c r="E16" s="31">
        <v>5176.8</v>
      </c>
    </row>
    <row r="17" spans="2:5" ht="84">
      <c r="B17" s="11" t="s">
        <v>130</v>
      </c>
      <c r="C17" s="12" t="s">
        <v>13</v>
      </c>
      <c r="D17" s="31">
        <v>1355</v>
      </c>
      <c r="E17" s="31">
        <v>1395.8</v>
      </c>
    </row>
    <row r="18" spans="2:5" ht="78.75">
      <c r="B18" s="11" t="s">
        <v>388</v>
      </c>
      <c r="C18" s="12" t="s">
        <v>387</v>
      </c>
      <c r="D18" s="31">
        <v>45000</v>
      </c>
      <c r="E18" s="31">
        <v>63334.1</v>
      </c>
    </row>
    <row r="19" spans="2:5" ht="47.25">
      <c r="B19" s="11" t="s">
        <v>477</v>
      </c>
      <c r="C19" s="12" t="s">
        <v>479</v>
      </c>
      <c r="D19" s="31">
        <v>10000</v>
      </c>
      <c r="E19" s="31">
        <v>10227.5</v>
      </c>
    </row>
    <row r="20" spans="2:5" ht="47.25">
      <c r="B20" s="11" t="s">
        <v>478</v>
      </c>
      <c r="C20" s="12" t="s">
        <v>480</v>
      </c>
      <c r="D20" s="31">
        <v>68973.2</v>
      </c>
      <c r="E20" s="31">
        <v>74753.9</v>
      </c>
    </row>
    <row r="21" spans="2:5" ht="31.5">
      <c r="B21" s="11" t="s">
        <v>169</v>
      </c>
      <c r="C21" s="12" t="s">
        <v>163</v>
      </c>
      <c r="D21" s="31">
        <f>D22</f>
        <v>17784.4</v>
      </c>
      <c r="E21" s="35">
        <f>E22</f>
        <v>18348.100000000002</v>
      </c>
    </row>
    <row r="22" spans="2:5" ht="31.5">
      <c r="B22" s="11" t="s">
        <v>168</v>
      </c>
      <c r="C22" s="12" t="s">
        <v>162</v>
      </c>
      <c r="D22" s="31">
        <f>SUM(D23,D25,D27,D29)</f>
        <v>17784.4</v>
      </c>
      <c r="E22" s="31">
        <f>SUM(E23,E25,E27,E29)</f>
        <v>18348.100000000002</v>
      </c>
    </row>
    <row r="23" spans="2:5" ht="63">
      <c r="B23" s="11" t="s">
        <v>167</v>
      </c>
      <c r="C23" s="12" t="s">
        <v>161</v>
      </c>
      <c r="D23" s="31">
        <v>9330.4</v>
      </c>
      <c r="E23" s="31">
        <v>9507.2</v>
      </c>
    </row>
    <row r="24" spans="2:5" ht="94.5">
      <c r="B24" s="11" t="s">
        <v>254</v>
      </c>
      <c r="C24" s="12" t="s">
        <v>250</v>
      </c>
      <c r="D24" s="31">
        <v>9330.4</v>
      </c>
      <c r="E24" s="31">
        <v>9507.2</v>
      </c>
    </row>
    <row r="25" spans="2:5" ht="78.75">
      <c r="B25" s="11" t="s">
        <v>166</v>
      </c>
      <c r="C25" s="12" t="s">
        <v>160</v>
      </c>
      <c r="D25" s="31">
        <v>44.4</v>
      </c>
      <c r="E25" s="31">
        <v>49.6</v>
      </c>
    </row>
    <row r="26" spans="2:5" ht="110.25">
      <c r="B26" s="11" t="s">
        <v>255</v>
      </c>
      <c r="C26" s="12" t="s">
        <v>251</v>
      </c>
      <c r="D26" s="31">
        <v>44.4</v>
      </c>
      <c r="E26" s="31">
        <v>49.7</v>
      </c>
    </row>
    <row r="27" spans="2:5" ht="63">
      <c r="B27" s="11" t="s">
        <v>165</v>
      </c>
      <c r="C27" s="12" t="s">
        <v>159</v>
      </c>
      <c r="D27" s="31">
        <v>9577.6</v>
      </c>
      <c r="E27" s="31">
        <v>9826.4</v>
      </c>
    </row>
    <row r="28" spans="2:5" ht="94.5">
      <c r="B28" s="13" t="s">
        <v>256</v>
      </c>
      <c r="C28" s="12" t="s">
        <v>252</v>
      </c>
      <c r="D28" s="31">
        <v>9577.6</v>
      </c>
      <c r="E28" s="31">
        <v>9826.4</v>
      </c>
    </row>
    <row r="29" spans="2:5" ht="63">
      <c r="B29" s="11" t="s">
        <v>164</v>
      </c>
      <c r="C29" s="12" t="s">
        <v>158</v>
      </c>
      <c r="D29" s="31">
        <v>-1168</v>
      </c>
      <c r="E29" s="31">
        <v>-1035.1</v>
      </c>
    </row>
    <row r="30" spans="2:5" ht="94.5">
      <c r="B30" s="11" t="s">
        <v>257</v>
      </c>
      <c r="C30" s="12" t="s">
        <v>253</v>
      </c>
      <c r="D30" s="31">
        <v>-1168</v>
      </c>
      <c r="E30" s="31">
        <v>-1035.1</v>
      </c>
    </row>
    <row r="31" spans="2:5" ht="15.75">
      <c r="B31" s="11" t="s">
        <v>14</v>
      </c>
      <c r="C31" s="12" t="s">
        <v>15</v>
      </c>
      <c r="D31" s="31">
        <f>SUM(D32,D40,D43,D45)</f>
        <v>179124</v>
      </c>
      <c r="E31" s="35">
        <f>SUM(E32,E40,E43,E45)</f>
        <v>181479.8</v>
      </c>
    </row>
    <row r="32" spans="2:5" ht="31.5">
      <c r="B32" s="11" t="s">
        <v>16</v>
      </c>
      <c r="C32" s="12" t="s">
        <v>17</v>
      </c>
      <c r="D32" s="31">
        <f>SUM(D33,D36,D39)</f>
        <v>176900</v>
      </c>
      <c r="E32" s="31">
        <f>SUM(E33,E36,E39)</f>
        <v>180953.3</v>
      </c>
    </row>
    <row r="33" spans="2:5" ht="31.5">
      <c r="B33" s="11" t="s">
        <v>18</v>
      </c>
      <c r="C33" s="12" t="s">
        <v>19</v>
      </c>
      <c r="D33" s="31">
        <f>SUM(D34,D35)</f>
        <v>120600</v>
      </c>
      <c r="E33" s="31">
        <f>SUM(E34,E35)</f>
        <v>124074.7</v>
      </c>
    </row>
    <row r="34" spans="2:5" ht="31.5">
      <c r="B34" s="11" t="s">
        <v>18</v>
      </c>
      <c r="C34" s="12" t="s">
        <v>20</v>
      </c>
      <c r="D34" s="31">
        <v>120600</v>
      </c>
      <c r="E34" s="31">
        <v>124075.8</v>
      </c>
    </row>
    <row r="35" spans="2:5" ht="47.25">
      <c r="B35" s="11" t="s">
        <v>21</v>
      </c>
      <c r="C35" s="12" t="s">
        <v>22</v>
      </c>
      <c r="D35" s="31">
        <v>0</v>
      </c>
      <c r="E35" s="31">
        <v>-1.1</v>
      </c>
    </row>
    <row r="36" spans="2:5" ht="31.5">
      <c r="B36" s="11" t="s">
        <v>23</v>
      </c>
      <c r="C36" s="12" t="s">
        <v>24</v>
      </c>
      <c r="D36" s="31">
        <v>56300</v>
      </c>
      <c r="E36" s="31">
        <v>56878.6</v>
      </c>
    </row>
    <row r="37" spans="2:5" ht="63">
      <c r="B37" s="14" t="s">
        <v>199</v>
      </c>
      <c r="C37" s="12" t="s">
        <v>25</v>
      </c>
      <c r="D37" s="31">
        <v>56300</v>
      </c>
      <c r="E37" s="31">
        <v>56878.6</v>
      </c>
    </row>
    <row r="38" spans="2:5" ht="47.25">
      <c r="B38" s="11" t="s">
        <v>26</v>
      </c>
      <c r="C38" s="12" t="s">
        <v>27</v>
      </c>
      <c r="D38" s="31">
        <v>0</v>
      </c>
      <c r="E38" s="31">
        <v>0</v>
      </c>
    </row>
    <row r="39" spans="2:5" ht="31.5">
      <c r="B39" s="11" t="s">
        <v>192</v>
      </c>
      <c r="C39" s="12" t="s">
        <v>28</v>
      </c>
      <c r="D39" s="31">
        <v>0</v>
      </c>
      <c r="E39" s="31">
        <v>0</v>
      </c>
    </row>
    <row r="40" spans="2:5" ht="15.75">
      <c r="B40" s="11" t="s">
        <v>29</v>
      </c>
      <c r="C40" s="12" t="s">
        <v>30</v>
      </c>
      <c r="D40" s="31">
        <f>SUM(D41,D42)</f>
        <v>0</v>
      </c>
      <c r="E40" s="31">
        <f>SUM(E41,E42)</f>
        <v>22.3</v>
      </c>
    </row>
    <row r="41" spans="2:5" ht="15.75">
      <c r="B41" s="11" t="s">
        <v>29</v>
      </c>
      <c r="C41" s="12" t="s">
        <v>31</v>
      </c>
      <c r="D41" s="31">
        <v>0</v>
      </c>
      <c r="E41" s="31">
        <v>22.3</v>
      </c>
    </row>
    <row r="42" spans="2:5" ht="31.5">
      <c r="B42" s="11" t="s">
        <v>32</v>
      </c>
      <c r="C42" s="12" t="s">
        <v>33</v>
      </c>
      <c r="D42" s="31">
        <v>0</v>
      </c>
      <c r="E42" s="31">
        <v>0</v>
      </c>
    </row>
    <row r="43" spans="2:5" ht="15.75">
      <c r="B43" s="11" t="s">
        <v>34</v>
      </c>
      <c r="C43" s="12" t="s">
        <v>35</v>
      </c>
      <c r="D43" s="31">
        <f>SUM(D44)</f>
        <v>0</v>
      </c>
      <c r="E43" s="31">
        <f>SUM(E44)</f>
        <v>0</v>
      </c>
    </row>
    <row r="44" spans="2:5" ht="15.75">
      <c r="B44" s="11" t="s">
        <v>34</v>
      </c>
      <c r="C44" s="12" t="s">
        <v>36</v>
      </c>
      <c r="D44" s="31">
        <v>0</v>
      </c>
      <c r="E44" s="31">
        <v>0</v>
      </c>
    </row>
    <row r="45" spans="2:5" ht="15.75">
      <c r="B45" s="11" t="s">
        <v>133</v>
      </c>
      <c r="C45" s="12" t="s">
        <v>134</v>
      </c>
      <c r="D45" s="31">
        <f>SUM(D46)</f>
        <v>2224</v>
      </c>
      <c r="E45" s="31">
        <f>SUM(E46)</f>
        <v>504.2</v>
      </c>
    </row>
    <row r="46" spans="2:5" ht="31.5">
      <c r="B46" s="11" t="s">
        <v>135</v>
      </c>
      <c r="C46" s="12" t="s">
        <v>136</v>
      </c>
      <c r="D46" s="31">
        <v>2224</v>
      </c>
      <c r="E46" s="31">
        <v>504.2</v>
      </c>
    </row>
    <row r="47" spans="2:5" ht="15.75">
      <c r="B47" s="11" t="s">
        <v>37</v>
      </c>
      <c r="C47" s="12" t="s">
        <v>38</v>
      </c>
      <c r="D47" s="31">
        <f>SUM(D48,D50,D53)</f>
        <v>72654</v>
      </c>
      <c r="E47" s="31">
        <f>SUM(E48,E50,E53)</f>
        <v>74182.7</v>
      </c>
    </row>
    <row r="48" spans="2:5" ht="15.75">
      <c r="B48" s="11" t="s">
        <v>39</v>
      </c>
      <c r="C48" s="12" t="s">
        <v>40</v>
      </c>
      <c r="D48" s="31">
        <f>SUM(D49)</f>
        <v>38600</v>
      </c>
      <c r="E48" s="31">
        <f>SUM(E49)</f>
        <v>40768.5</v>
      </c>
    </row>
    <row r="49" spans="2:5" ht="31.5">
      <c r="B49" s="11" t="s">
        <v>41</v>
      </c>
      <c r="C49" s="12" t="s">
        <v>42</v>
      </c>
      <c r="D49" s="31">
        <v>38600</v>
      </c>
      <c r="E49" s="31">
        <v>40768.5</v>
      </c>
    </row>
    <row r="50" spans="2:5" ht="15.75">
      <c r="B50" s="19" t="s">
        <v>316</v>
      </c>
      <c r="C50" s="12" t="s">
        <v>319</v>
      </c>
      <c r="D50" s="31">
        <f>SUM(D51:D52)</f>
        <v>27900</v>
      </c>
      <c r="E50" s="31">
        <f>SUM(E51:E52)</f>
        <v>29126.300000000003</v>
      </c>
    </row>
    <row r="51" spans="2:5" ht="15.75">
      <c r="B51" s="19" t="s">
        <v>317</v>
      </c>
      <c r="C51" s="12" t="s">
        <v>320</v>
      </c>
      <c r="D51" s="31">
        <v>15500</v>
      </c>
      <c r="E51" s="31">
        <v>15855.7</v>
      </c>
    </row>
    <row r="52" spans="2:5" ht="15.75">
      <c r="B52" s="19" t="s">
        <v>318</v>
      </c>
      <c r="C52" s="12" t="s">
        <v>321</v>
      </c>
      <c r="D52" s="31">
        <v>12400</v>
      </c>
      <c r="E52" s="31">
        <v>13270.6</v>
      </c>
    </row>
    <row r="53" spans="2:5" ht="15.75">
      <c r="B53" s="11" t="s">
        <v>43</v>
      </c>
      <c r="C53" s="12" t="s">
        <v>44</v>
      </c>
      <c r="D53" s="31">
        <f>SUM(D54,D56)</f>
        <v>6154</v>
      </c>
      <c r="E53" s="31">
        <f>SUM(E54,E56)</f>
        <v>4287.9</v>
      </c>
    </row>
    <row r="54" spans="2:5" ht="15.75">
      <c r="B54" s="11" t="s">
        <v>177</v>
      </c>
      <c r="C54" s="12" t="s">
        <v>178</v>
      </c>
      <c r="D54" s="31">
        <f>SUM(D55)</f>
        <v>74</v>
      </c>
      <c r="E54" s="31">
        <f>SUM(E55)</f>
        <v>-2359.6</v>
      </c>
    </row>
    <row r="55" spans="2:5" ht="31.5">
      <c r="B55" s="11" t="s">
        <v>182</v>
      </c>
      <c r="C55" s="12" t="s">
        <v>179</v>
      </c>
      <c r="D55" s="31">
        <v>74</v>
      </c>
      <c r="E55" s="31">
        <v>-2359.6</v>
      </c>
    </row>
    <row r="56" spans="2:5" ht="15.75">
      <c r="B56" s="11" t="s">
        <v>180</v>
      </c>
      <c r="C56" s="12" t="s">
        <v>181</v>
      </c>
      <c r="D56" s="31">
        <f>SUM(D57)</f>
        <v>6080</v>
      </c>
      <c r="E56" s="31">
        <f>SUM(E57)</f>
        <v>6647.5</v>
      </c>
    </row>
    <row r="57" spans="2:5" ht="31.5">
      <c r="B57" s="11" t="s">
        <v>183</v>
      </c>
      <c r="C57" s="12" t="s">
        <v>184</v>
      </c>
      <c r="D57" s="31">
        <v>6080</v>
      </c>
      <c r="E57" s="31">
        <v>6647.5</v>
      </c>
    </row>
    <row r="58" spans="2:5" ht="15.75">
      <c r="B58" s="11" t="s">
        <v>45</v>
      </c>
      <c r="C58" s="12" t="s">
        <v>46</v>
      </c>
      <c r="D58" s="31">
        <f>SUM(D59,D61)</f>
        <v>10105</v>
      </c>
      <c r="E58" s="31">
        <f>SUM(E59,E61)</f>
        <v>10275.6</v>
      </c>
    </row>
    <row r="59" spans="2:5" ht="31.5">
      <c r="B59" s="11" t="s">
        <v>47</v>
      </c>
      <c r="C59" s="12" t="s">
        <v>48</v>
      </c>
      <c r="D59" s="31">
        <f>SUM(D60)</f>
        <v>10100</v>
      </c>
      <c r="E59" s="31">
        <f>SUM(E60)</f>
        <v>10270.6</v>
      </c>
    </row>
    <row r="60" spans="2:5" ht="47.25">
      <c r="B60" s="11" t="s">
        <v>123</v>
      </c>
      <c r="C60" s="12" t="s">
        <v>49</v>
      </c>
      <c r="D60" s="31">
        <v>10100</v>
      </c>
      <c r="E60" s="31">
        <v>10270.6</v>
      </c>
    </row>
    <row r="61" spans="2:5" ht="31.5">
      <c r="B61" s="11" t="s">
        <v>50</v>
      </c>
      <c r="C61" s="12" t="s">
        <v>51</v>
      </c>
      <c r="D61" s="31">
        <f>D62+D63</f>
        <v>5</v>
      </c>
      <c r="E61" s="31">
        <f>E62+E63</f>
        <v>5</v>
      </c>
    </row>
    <row r="62" spans="2:5" ht="31.5">
      <c r="B62" s="11" t="s">
        <v>125</v>
      </c>
      <c r="C62" s="12" t="s">
        <v>124</v>
      </c>
      <c r="D62" s="31">
        <v>5</v>
      </c>
      <c r="E62" s="31">
        <v>5</v>
      </c>
    </row>
    <row r="63" spans="2:5" ht="47.25">
      <c r="B63" s="11" t="s">
        <v>171</v>
      </c>
      <c r="C63" s="12" t="s">
        <v>156</v>
      </c>
      <c r="D63" s="31">
        <f>SUM(D64)</f>
        <v>0</v>
      </c>
      <c r="E63" s="31">
        <f>SUM(E64)</f>
        <v>0</v>
      </c>
    </row>
    <row r="64" spans="2:5" ht="78.75">
      <c r="B64" s="11" t="s">
        <v>170</v>
      </c>
      <c r="C64" s="12" t="s">
        <v>157</v>
      </c>
      <c r="D64" s="31">
        <v>0</v>
      </c>
      <c r="E64" s="31">
        <v>0</v>
      </c>
    </row>
    <row r="65" spans="2:5" ht="31.5">
      <c r="B65" s="11" t="s">
        <v>52</v>
      </c>
      <c r="C65" s="12" t="s">
        <v>53</v>
      </c>
      <c r="D65" s="31">
        <f>SUM(D66,D68,D80,D83)</f>
        <v>168323.3</v>
      </c>
      <c r="E65" s="31">
        <f>SUM(E66,E68,E77,E80,E83)</f>
        <v>172066.8</v>
      </c>
    </row>
    <row r="66" spans="2:5" ht="63">
      <c r="B66" s="11" t="s">
        <v>216</v>
      </c>
      <c r="C66" s="12" t="s">
        <v>214</v>
      </c>
      <c r="D66" s="31">
        <f>SUM(D67)</f>
        <v>0</v>
      </c>
      <c r="E66" s="31">
        <f>SUM(E67)</f>
        <v>0</v>
      </c>
    </row>
    <row r="67" spans="2:5" ht="47.25">
      <c r="B67" s="11" t="s">
        <v>217</v>
      </c>
      <c r="C67" s="12" t="s">
        <v>215</v>
      </c>
      <c r="D67" s="31">
        <v>0</v>
      </c>
      <c r="E67" s="31">
        <v>0</v>
      </c>
    </row>
    <row r="68" spans="2:5" ht="78.75">
      <c r="B68" s="11" t="s">
        <v>54</v>
      </c>
      <c r="C68" s="12" t="s">
        <v>55</v>
      </c>
      <c r="D68" s="31">
        <f>SUM(D69,D71,D73,D75)</f>
        <v>148467</v>
      </c>
      <c r="E68" s="31">
        <f>SUM(E69,E71,E73,E75,)</f>
        <v>151481.19999999998</v>
      </c>
    </row>
    <row r="69" spans="2:5" ht="47.25">
      <c r="B69" s="11" t="s">
        <v>56</v>
      </c>
      <c r="C69" s="12" t="s">
        <v>57</v>
      </c>
      <c r="D69" s="31">
        <f>SUM(D70)</f>
        <v>134804</v>
      </c>
      <c r="E69" s="31">
        <f>SUM(E70)</f>
        <v>137891.5</v>
      </c>
    </row>
    <row r="70" spans="2:5" ht="63">
      <c r="B70" s="11" t="s">
        <v>58</v>
      </c>
      <c r="C70" s="12" t="s">
        <v>59</v>
      </c>
      <c r="D70" s="31">
        <v>134804</v>
      </c>
      <c r="E70" s="31">
        <v>137891.5</v>
      </c>
    </row>
    <row r="71" spans="2:5" ht="63">
      <c r="B71" s="11" t="s">
        <v>60</v>
      </c>
      <c r="C71" s="12" t="s">
        <v>61</v>
      </c>
      <c r="D71" s="31">
        <f>SUM(D72)</f>
        <v>1095</v>
      </c>
      <c r="E71" s="31">
        <f>SUM(E72)</f>
        <v>831.4</v>
      </c>
    </row>
    <row r="72" spans="2:5" ht="63">
      <c r="B72" s="11" t="s">
        <v>62</v>
      </c>
      <c r="C72" s="12" t="s">
        <v>63</v>
      </c>
      <c r="D72" s="31">
        <v>1095</v>
      </c>
      <c r="E72" s="31">
        <v>831.4</v>
      </c>
    </row>
    <row r="73" spans="2:5" ht="63">
      <c r="B73" s="11" t="s">
        <v>64</v>
      </c>
      <c r="C73" s="12" t="s">
        <v>65</v>
      </c>
      <c r="D73" s="31">
        <f>SUM(D74)</f>
        <v>336</v>
      </c>
      <c r="E73" s="31">
        <f>SUM(E74)</f>
        <v>383.5</v>
      </c>
    </row>
    <row r="74" spans="2:5" ht="63">
      <c r="B74" s="11" t="s">
        <v>66</v>
      </c>
      <c r="C74" s="12" t="s">
        <v>67</v>
      </c>
      <c r="D74" s="31">
        <v>336</v>
      </c>
      <c r="E74" s="31">
        <v>383.5</v>
      </c>
    </row>
    <row r="75" spans="2:5" ht="31.5">
      <c r="B75" s="11" t="s">
        <v>139</v>
      </c>
      <c r="C75" s="12" t="s">
        <v>137</v>
      </c>
      <c r="D75" s="31">
        <f>SUM(D76)</f>
        <v>12232</v>
      </c>
      <c r="E75" s="31">
        <f>SUM(E76)</f>
        <v>12374.8</v>
      </c>
    </row>
    <row r="76" spans="2:5" ht="31.5">
      <c r="B76" s="11" t="s">
        <v>140</v>
      </c>
      <c r="C76" s="12" t="s">
        <v>138</v>
      </c>
      <c r="D76" s="31">
        <v>12232</v>
      </c>
      <c r="E76" s="31">
        <v>12374.8</v>
      </c>
    </row>
    <row r="77" spans="2:5" ht="31.5">
      <c r="B77" s="11" t="s">
        <v>481</v>
      </c>
      <c r="C77" s="12" t="s">
        <v>485</v>
      </c>
      <c r="D77" s="31">
        <f>SUM(D78)</f>
        <v>0</v>
      </c>
      <c r="E77" s="31">
        <f>SUM(E78)</f>
        <v>0.4</v>
      </c>
    </row>
    <row r="78" spans="2:5" ht="31.5">
      <c r="B78" s="11" t="s">
        <v>482</v>
      </c>
      <c r="C78" s="12" t="s">
        <v>484</v>
      </c>
      <c r="D78" s="31">
        <f>SUM(D79)</f>
        <v>0</v>
      </c>
      <c r="E78" s="31">
        <f>SUM(E79)</f>
        <v>0.4</v>
      </c>
    </row>
    <row r="79" spans="2:5" ht="78.75">
      <c r="B79" s="11" t="s">
        <v>483</v>
      </c>
      <c r="C79" s="12" t="s">
        <v>486</v>
      </c>
      <c r="D79" s="31">
        <v>0</v>
      </c>
      <c r="E79" s="31">
        <v>0.4</v>
      </c>
    </row>
    <row r="80" spans="2:5" ht="15.75">
      <c r="B80" s="11" t="s">
        <v>422</v>
      </c>
      <c r="C80" s="12" t="s">
        <v>423</v>
      </c>
      <c r="D80" s="31">
        <f>SUM(D82)</f>
        <v>645</v>
      </c>
      <c r="E80" s="31">
        <f>SUM(E82)</f>
        <v>645</v>
      </c>
    </row>
    <row r="81" spans="2:5" ht="47.25">
      <c r="B81" s="11" t="s">
        <v>424</v>
      </c>
      <c r="C81" s="12" t="s">
        <v>425</v>
      </c>
      <c r="D81" s="31">
        <f>SUM(D82)</f>
        <v>645</v>
      </c>
      <c r="E81" s="31">
        <f>SUM(E82)</f>
        <v>645</v>
      </c>
    </row>
    <row r="82" spans="2:5" ht="47.25">
      <c r="B82" s="11" t="s">
        <v>426</v>
      </c>
      <c r="C82" s="12" t="s">
        <v>427</v>
      </c>
      <c r="D82" s="31">
        <v>645</v>
      </c>
      <c r="E82" s="31">
        <v>645</v>
      </c>
    </row>
    <row r="83" spans="2:5" ht="63">
      <c r="B83" s="11" t="s">
        <v>176</v>
      </c>
      <c r="C83" s="12" t="s">
        <v>148</v>
      </c>
      <c r="D83" s="31">
        <f>SUM(D84+D86)</f>
        <v>19211.3</v>
      </c>
      <c r="E83" s="31">
        <f>SUM(E84+E86)</f>
        <v>19940.2</v>
      </c>
    </row>
    <row r="84" spans="2:5" ht="63">
      <c r="B84" s="11" t="s">
        <v>175</v>
      </c>
      <c r="C84" s="12" t="s">
        <v>147</v>
      </c>
      <c r="D84" s="31">
        <f>SUM(D85)</f>
        <v>15400</v>
      </c>
      <c r="E84" s="31">
        <f>SUM(E85)</f>
        <v>16347.8</v>
      </c>
    </row>
    <row r="85" spans="2:5" ht="63">
      <c r="B85" s="11" t="s">
        <v>149</v>
      </c>
      <c r="C85" s="12" t="s">
        <v>146</v>
      </c>
      <c r="D85" s="31">
        <v>15400</v>
      </c>
      <c r="E85" s="31">
        <v>16347.8</v>
      </c>
    </row>
    <row r="86" spans="2:5" ht="78.75">
      <c r="B86" s="25" t="s">
        <v>428</v>
      </c>
      <c r="C86" s="12" t="s">
        <v>429</v>
      </c>
      <c r="D86" s="31">
        <f>SUM(D87)</f>
        <v>3811.3</v>
      </c>
      <c r="E86" s="31">
        <f>SUM(E87)</f>
        <v>3592.4</v>
      </c>
    </row>
    <row r="87" spans="2:5" ht="78.75">
      <c r="B87" s="20" t="s">
        <v>430</v>
      </c>
      <c r="C87" s="12" t="s">
        <v>431</v>
      </c>
      <c r="D87" s="31">
        <v>3811.3</v>
      </c>
      <c r="E87" s="31">
        <v>3592.4</v>
      </c>
    </row>
    <row r="88" spans="2:5" ht="15.75">
      <c r="B88" s="11" t="s">
        <v>68</v>
      </c>
      <c r="C88" s="12" t="s">
        <v>69</v>
      </c>
      <c r="D88" s="31">
        <f>SUM(D89)</f>
        <v>9906</v>
      </c>
      <c r="E88" s="31">
        <f>SUM(E89)</f>
        <v>8859.51</v>
      </c>
    </row>
    <row r="89" spans="2:5" ht="15.75">
      <c r="B89" s="11" t="s">
        <v>70</v>
      </c>
      <c r="C89" s="12" t="s">
        <v>71</v>
      </c>
      <c r="D89" s="31">
        <f>SUM(D90,D91,D92,D95)</f>
        <v>9906</v>
      </c>
      <c r="E89" s="31">
        <f>SUM(E90,E91,E92,E95)</f>
        <v>8859.51</v>
      </c>
    </row>
    <row r="90" spans="2:5" ht="31.5">
      <c r="B90" s="11" t="s">
        <v>72</v>
      </c>
      <c r="C90" s="12" t="s">
        <v>73</v>
      </c>
      <c r="D90" s="31">
        <v>363.8</v>
      </c>
      <c r="E90" s="31">
        <v>3140.4</v>
      </c>
    </row>
    <row r="91" spans="2:5" ht="15.75">
      <c r="B91" s="11" t="s">
        <v>74</v>
      </c>
      <c r="C91" s="12" t="s">
        <v>75</v>
      </c>
      <c r="D91" s="31">
        <v>6351.3</v>
      </c>
      <c r="E91" s="31">
        <v>1502.5</v>
      </c>
    </row>
    <row r="92" spans="2:5" ht="15.75">
      <c r="B92" s="15" t="s">
        <v>76</v>
      </c>
      <c r="C92" s="12" t="s">
        <v>77</v>
      </c>
      <c r="D92" s="31">
        <f>SUM(D93:D94)</f>
        <v>3190.3999999999996</v>
      </c>
      <c r="E92" s="31">
        <f>SUM(E93:E94)</f>
        <v>4216.6</v>
      </c>
    </row>
    <row r="93" spans="2:5" ht="15.75">
      <c r="B93" s="15" t="s">
        <v>260</v>
      </c>
      <c r="C93" s="12" t="s">
        <v>258</v>
      </c>
      <c r="D93" s="31">
        <v>1584.1</v>
      </c>
      <c r="E93" s="31">
        <v>1886.7</v>
      </c>
    </row>
    <row r="94" spans="2:5" ht="15.75">
      <c r="B94" s="15" t="s">
        <v>261</v>
      </c>
      <c r="C94" s="12" t="s">
        <v>259</v>
      </c>
      <c r="D94" s="31">
        <v>1606.3</v>
      </c>
      <c r="E94" s="31">
        <v>2329.9</v>
      </c>
    </row>
    <row r="95" spans="2:5" ht="31.5">
      <c r="B95" s="11" t="s">
        <v>207</v>
      </c>
      <c r="C95" s="12" t="s">
        <v>206</v>
      </c>
      <c r="D95" s="31">
        <v>0.5</v>
      </c>
      <c r="E95" s="31">
        <v>0.01</v>
      </c>
    </row>
    <row r="96" spans="2:5" ht="31.5">
      <c r="B96" s="11" t="s">
        <v>218</v>
      </c>
      <c r="C96" s="12" t="s">
        <v>78</v>
      </c>
      <c r="D96" s="31">
        <f>SUM(D102,D97)</f>
        <v>2941.2999999999997</v>
      </c>
      <c r="E96" s="31">
        <f>SUM(E97,E102)</f>
        <v>4469.3</v>
      </c>
    </row>
    <row r="97" spans="2:5" ht="15.75">
      <c r="B97" s="11" t="s">
        <v>153</v>
      </c>
      <c r="C97" s="12" t="s">
        <v>154</v>
      </c>
      <c r="D97" s="31">
        <f>SUM(D100+D98)</f>
        <v>3</v>
      </c>
      <c r="E97" s="31">
        <f>SUM(E100+E98)</f>
        <v>3</v>
      </c>
    </row>
    <row r="98" spans="2:5" ht="15.75">
      <c r="B98" s="11" t="s">
        <v>194</v>
      </c>
      <c r="C98" s="12" t="s">
        <v>195</v>
      </c>
      <c r="D98" s="31">
        <f>SUM(D99)</f>
        <v>3</v>
      </c>
      <c r="E98" s="31">
        <f>SUM(E99)</f>
        <v>3</v>
      </c>
    </row>
    <row r="99" spans="2:5" ht="31.5">
      <c r="B99" s="11" t="s">
        <v>196</v>
      </c>
      <c r="C99" s="12" t="s">
        <v>197</v>
      </c>
      <c r="D99" s="31">
        <v>3</v>
      </c>
      <c r="E99" s="31">
        <v>3</v>
      </c>
    </row>
    <row r="100" spans="2:5" ht="15.75">
      <c r="B100" s="11" t="s">
        <v>150</v>
      </c>
      <c r="C100" s="12" t="s">
        <v>152</v>
      </c>
      <c r="D100" s="31">
        <f>SUM(D101)</f>
        <v>0</v>
      </c>
      <c r="E100" s="31">
        <f>SUM(E101)</f>
        <v>0</v>
      </c>
    </row>
    <row r="101" spans="2:5" ht="31.5">
      <c r="B101" s="11" t="s">
        <v>155</v>
      </c>
      <c r="C101" s="12" t="s">
        <v>151</v>
      </c>
      <c r="D101" s="31">
        <v>0</v>
      </c>
      <c r="E101" s="31">
        <v>0</v>
      </c>
    </row>
    <row r="102" spans="2:5" ht="15.75">
      <c r="B102" s="11" t="s">
        <v>79</v>
      </c>
      <c r="C102" s="12" t="s">
        <v>80</v>
      </c>
      <c r="D102" s="31">
        <f>SUM(D105+D103)</f>
        <v>2938.2999999999997</v>
      </c>
      <c r="E102" s="31">
        <f>SUM(E105+E103)</f>
        <v>4466.3</v>
      </c>
    </row>
    <row r="103" spans="2:5" ht="31.5">
      <c r="B103" s="11" t="s">
        <v>264</v>
      </c>
      <c r="C103" s="12" t="s">
        <v>262</v>
      </c>
      <c r="D103" s="31">
        <f>SUM(D104)</f>
        <v>19.6</v>
      </c>
      <c r="E103" s="31">
        <f>SUM(E104)</f>
        <v>19.6</v>
      </c>
    </row>
    <row r="104" spans="2:5" ht="31.5">
      <c r="B104" s="11" t="s">
        <v>265</v>
      </c>
      <c r="C104" s="12" t="s">
        <v>263</v>
      </c>
      <c r="D104" s="31">
        <v>19.6</v>
      </c>
      <c r="E104" s="31">
        <v>19.6</v>
      </c>
    </row>
    <row r="105" spans="2:5" ht="15.75">
      <c r="B105" s="11" t="s">
        <v>81</v>
      </c>
      <c r="C105" s="12" t="s">
        <v>82</v>
      </c>
      <c r="D105" s="31">
        <f>SUM(D106)</f>
        <v>2918.7</v>
      </c>
      <c r="E105" s="31">
        <f>SUM(E106)</f>
        <v>4446.7</v>
      </c>
    </row>
    <row r="106" spans="2:5" ht="15.75">
      <c r="B106" s="11" t="s">
        <v>83</v>
      </c>
      <c r="C106" s="12" t="s">
        <v>84</v>
      </c>
      <c r="D106" s="31">
        <v>2918.7</v>
      </c>
      <c r="E106" s="31">
        <v>4446.7</v>
      </c>
    </row>
    <row r="107" spans="2:5" ht="31.5">
      <c r="B107" s="11" t="s">
        <v>85</v>
      </c>
      <c r="C107" s="12" t="s">
        <v>86</v>
      </c>
      <c r="D107" s="31">
        <f>SUM(D110,D108,D115,D120)</f>
        <v>96221.6</v>
      </c>
      <c r="E107" s="31">
        <f>SUM(E110,E108,E115,E120)</f>
        <v>99203.80000000002</v>
      </c>
    </row>
    <row r="108" spans="2:5" ht="15.75">
      <c r="B108" s="11" t="s">
        <v>87</v>
      </c>
      <c r="C108" s="12" t="s">
        <v>88</v>
      </c>
      <c r="D108" s="31">
        <f>SUM(D109)</f>
        <v>80000</v>
      </c>
      <c r="E108" s="31">
        <f>SUM(E109)</f>
        <v>83099.6</v>
      </c>
    </row>
    <row r="109" spans="2:5" ht="15.75">
      <c r="B109" s="11" t="s">
        <v>89</v>
      </c>
      <c r="C109" s="12" t="s">
        <v>90</v>
      </c>
      <c r="D109" s="31">
        <v>80000</v>
      </c>
      <c r="E109" s="31">
        <v>83099.6</v>
      </c>
    </row>
    <row r="110" spans="2:5" ht="63">
      <c r="B110" s="11" t="s">
        <v>185</v>
      </c>
      <c r="C110" s="12" t="s">
        <v>91</v>
      </c>
      <c r="D110" s="31">
        <f>SUM(D111+D113)</f>
        <v>1495.8</v>
      </c>
      <c r="E110" s="31">
        <f>SUM(E111+E113)</f>
        <v>1370.6</v>
      </c>
    </row>
    <row r="111" spans="2:5" ht="78.75">
      <c r="B111" s="11" t="s">
        <v>187</v>
      </c>
      <c r="C111" s="12" t="s">
        <v>92</v>
      </c>
      <c r="D111" s="31">
        <f>SUM(D112)</f>
        <v>1160</v>
      </c>
      <c r="E111" s="31">
        <f>SUM(E112)</f>
        <v>1034.8</v>
      </c>
    </row>
    <row r="112" spans="2:5" ht="78.75">
      <c r="B112" s="11" t="s">
        <v>93</v>
      </c>
      <c r="C112" s="12" t="s">
        <v>94</v>
      </c>
      <c r="D112" s="31">
        <v>1160</v>
      </c>
      <c r="E112" s="31">
        <v>1034.8</v>
      </c>
    </row>
    <row r="113" spans="2:5" ht="78.75">
      <c r="B113" s="11" t="s">
        <v>127</v>
      </c>
      <c r="C113" s="12" t="s">
        <v>126</v>
      </c>
      <c r="D113" s="31">
        <f>SUM(D114)</f>
        <v>335.8</v>
      </c>
      <c r="E113" s="31">
        <f>SUM(E114)</f>
        <v>335.8</v>
      </c>
    </row>
    <row r="114" spans="2:5" ht="78.75">
      <c r="B114" s="11" t="s">
        <v>128</v>
      </c>
      <c r="C114" s="12" t="s">
        <v>141</v>
      </c>
      <c r="D114" s="31">
        <v>335.8</v>
      </c>
      <c r="E114" s="31">
        <v>335.8</v>
      </c>
    </row>
    <row r="115" spans="2:5" ht="31.5">
      <c r="B115" s="11" t="s">
        <v>186</v>
      </c>
      <c r="C115" s="12" t="s">
        <v>95</v>
      </c>
      <c r="D115" s="31">
        <f>SUM(D116,D118)</f>
        <v>12178.8</v>
      </c>
      <c r="E115" s="31">
        <f>SUM(E116,E118)</f>
        <v>12184.5</v>
      </c>
    </row>
    <row r="116" spans="2:5" ht="31.5">
      <c r="B116" s="11" t="s">
        <v>131</v>
      </c>
      <c r="C116" s="12" t="s">
        <v>96</v>
      </c>
      <c r="D116" s="31">
        <f>SUM(D117)</f>
        <v>11184</v>
      </c>
      <c r="E116" s="31">
        <f>SUM(E117)</f>
        <v>11189.7</v>
      </c>
    </row>
    <row r="117" spans="2:5" ht="47.25">
      <c r="B117" s="11" t="s">
        <v>132</v>
      </c>
      <c r="C117" s="12" t="s">
        <v>97</v>
      </c>
      <c r="D117" s="31">
        <v>11184</v>
      </c>
      <c r="E117" s="31">
        <v>11189.7</v>
      </c>
    </row>
    <row r="118" spans="2:5" ht="47.25">
      <c r="B118" s="11" t="s">
        <v>144</v>
      </c>
      <c r="C118" s="12" t="s">
        <v>142</v>
      </c>
      <c r="D118" s="31">
        <f>SUM(D119)</f>
        <v>994.8</v>
      </c>
      <c r="E118" s="31">
        <f>SUM(E119)</f>
        <v>994.8</v>
      </c>
    </row>
    <row r="119" spans="2:5" ht="47.25">
      <c r="B119" s="11" t="s">
        <v>145</v>
      </c>
      <c r="C119" s="12" t="s">
        <v>143</v>
      </c>
      <c r="D119" s="31">
        <v>994.8</v>
      </c>
      <c r="E119" s="31">
        <v>994.8</v>
      </c>
    </row>
    <row r="120" spans="2:5" ht="63">
      <c r="B120" s="11" t="s">
        <v>269</v>
      </c>
      <c r="C120" s="12" t="s">
        <v>266</v>
      </c>
      <c r="D120" s="31">
        <f>SUM(D121+D123)</f>
        <v>2547</v>
      </c>
      <c r="E120" s="31">
        <f>SUM(E121+E123)</f>
        <v>2549.1</v>
      </c>
    </row>
    <row r="121" spans="2:5" ht="63">
      <c r="B121" s="13" t="s">
        <v>270</v>
      </c>
      <c r="C121" s="12" t="s">
        <v>267</v>
      </c>
      <c r="D121" s="31">
        <f>SUM(D122)</f>
        <v>2547</v>
      </c>
      <c r="E121" s="31">
        <f>SUM(E122)</f>
        <v>2549.1</v>
      </c>
    </row>
    <row r="122" spans="2:5" ht="63">
      <c r="B122" s="13" t="s">
        <v>271</v>
      </c>
      <c r="C122" s="12" t="s">
        <v>268</v>
      </c>
      <c r="D122" s="31">
        <v>2547</v>
      </c>
      <c r="E122" s="31">
        <v>2549.1</v>
      </c>
    </row>
    <row r="123" spans="2:5" ht="63">
      <c r="B123" s="29" t="s">
        <v>491</v>
      </c>
      <c r="C123" s="12" t="s">
        <v>452</v>
      </c>
      <c r="D123" s="31">
        <f>SUM(D124)</f>
        <v>0</v>
      </c>
      <c r="E123" s="31">
        <f>SUM(E124)</f>
        <v>0</v>
      </c>
    </row>
    <row r="124" spans="2:5" ht="63">
      <c r="B124" s="29" t="s">
        <v>457</v>
      </c>
      <c r="C124" s="12" t="s">
        <v>453</v>
      </c>
      <c r="D124" s="31">
        <v>0</v>
      </c>
      <c r="E124" s="31">
        <v>0</v>
      </c>
    </row>
    <row r="125" spans="2:7" ht="15.75">
      <c r="B125" s="11" t="s">
        <v>98</v>
      </c>
      <c r="C125" s="12" t="s">
        <v>99</v>
      </c>
      <c r="D125" s="31">
        <f>SUM(D126+D165+D167+D170+D181)</f>
        <v>5913.8</v>
      </c>
      <c r="E125" s="31">
        <f>SUM(E126+E165+E167+E170+E181)</f>
        <v>5847.31</v>
      </c>
      <c r="F125" s="36"/>
      <c r="G125" s="36"/>
    </row>
    <row r="126" spans="2:5" ht="31.5">
      <c r="B126" s="20" t="s">
        <v>322</v>
      </c>
      <c r="C126" s="12" t="s">
        <v>323</v>
      </c>
      <c r="D126" s="31">
        <f>SUM(D127+D129+D132+D136+D140+D143+D145+D147+D150+D153+D155+D157+D160+D162)</f>
        <v>4386.3</v>
      </c>
      <c r="E126" s="35">
        <f>SUM(E127+E129+E132+E136+E140+E143+E145+E147+E150+E153+E155+E157+E160+E162)</f>
        <v>4357</v>
      </c>
    </row>
    <row r="127" spans="2:5" ht="47.25">
      <c r="B127" s="20" t="s">
        <v>389</v>
      </c>
      <c r="C127" s="12" t="s">
        <v>324</v>
      </c>
      <c r="D127" s="31">
        <f>SUM(D128)</f>
        <v>139</v>
      </c>
      <c r="E127" s="31">
        <f>SUM(E128)</f>
        <v>68</v>
      </c>
    </row>
    <row r="128" spans="2:5" ht="63">
      <c r="B128" s="20" t="s">
        <v>390</v>
      </c>
      <c r="C128" s="12" t="s">
        <v>325</v>
      </c>
      <c r="D128" s="31">
        <v>139</v>
      </c>
      <c r="E128" s="31">
        <v>68</v>
      </c>
    </row>
    <row r="129" spans="2:5" ht="63">
      <c r="B129" s="20" t="s">
        <v>391</v>
      </c>
      <c r="C129" s="12" t="s">
        <v>326</v>
      </c>
      <c r="D129" s="31">
        <f>SUM(D130:D131)</f>
        <v>218.3</v>
      </c>
      <c r="E129" s="31">
        <f>SUM(E130:E131)</f>
        <v>402.2</v>
      </c>
    </row>
    <row r="130" spans="2:5" ht="94.5">
      <c r="B130" s="20" t="s">
        <v>392</v>
      </c>
      <c r="C130" s="12" t="s">
        <v>327</v>
      </c>
      <c r="D130" s="31">
        <v>0.3</v>
      </c>
      <c r="E130" s="31">
        <v>1.5</v>
      </c>
    </row>
    <row r="131" spans="2:5" ht="94.5">
      <c r="B131" s="20" t="s">
        <v>393</v>
      </c>
      <c r="C131" s="12" t="s">
        <v>328</v>
      </c>
      <c r="D131" s="31">
        <v>218</v>
      </c>
      <c r="E131" s="31">
        <v>400.7</v>
      </c>
    </row>
    <row r="132" spans="2:5" ht="47.25">
      <c r="B132" s="20" t="s">
        <v>394</v>
      </c>
      <c r="C132" s="12" t="s">
        <v>329</v>
      </c>
      <c r="D132" s="31">
        <f>SUM(D133+D134+D135)</f>
        <v>50</v>
      </c>
      <c r="E132" s="31">
        <f>SUM(E133+E134+E135)</f>
        <v>9.6</v>
      </c>
    </row>
    <row r="133" spans="2:5" ht="78.75">
      <c r="B133" s="20" t="s">
        <v>432</v>
      </c>
      <c r="C133" s="12" t="s">
        <v>433</v>
      </c>
      <c r="D133" s="31">
        <v>10</v>
      </c>
      <c r="E133" s="31">
        <v>5</v>
      </c>
    </row>
    <row r="134" spans="2:5" ht="63">
      <c r="B134" s="22" t="s">
        <v>411</v>
      </c>
      <c r="C134" s="12" t="s">
        <v>410</v>
      </c>
      <c r="D134" s="31">
        <v>40</v>
      </c>
      <c r="E134" s="31">
        <v>4.6</v>
      </c>
    </row>
    <row r="135" spans="2:5" ht="63">
      <c r="B135" s="23" t="s">
        <v>413</v>
      </c>
      <c r="C135" s="12" t="s">
        <v>412</v>
      </c>
      <c r="D135" s="31">
        <v>0</v>
      </c>
      <c r="E135" s="31">
        <v>0</v>
      </c>
    </row>
    <row r="136" spans="2:5" ht="47.25">
      <c r="B136" s="20" t="s">
        <v>395</v>
      </c>
      <c r="C136" s="12" t="s">
        <v>330</v>
      </c>
      <c r="D136" s="31">
        <f>SUM(D137+D138+D139)</f>
        <v>23.5</v>
      </c>
      <c r="E136" s="31">
        <f>SUM(E137+E138+E139)</f>
        <v>110.4</v>
      </c>
    </row>
    <row r="137" spans="2:5" ht="78.75">
      <c r="B137" s="20" t="s">
        <v>396</v>
      </c>
      <c r="C137" s="12" t="s">
        <v>331</v>
      </c>
      <c r="D137" s="31">
        <v>15</v>
      </c>
      <c r="E137" s="31">
        <v>2.5</v>
      </c>
    </row>
    <row r="138" spans="2:5" ht="78.75">
      <c r="B138" s="26" t="s">
        <v>434</v>
      </c>
      <c r="C138" s="12" t="s">
        <v>435</v>
      </c>
      <c r="D138" s="31">
        <v>8</v>
      </c>
      <c r="E138" s="31">
        <v>107.4</v>
      </c>
    </row>
    <row r="139" spans="2:5" ht="63">
      <c r="B139" s="23" t="s">
        <v>415</v>
      </c>
      <c r="C139" s="12" t="s">
        <v>414</v>
      </c>
      <c r="D139" s="31">
        <v>0.5</v>
      </c>
      <c r="E139" s="31">
        <v>0.5</v>
      </c>
    </row>
    <row r="140" spans="2:5" ht="47.25">
      <c r="B140" s="20" t="s">
        <v>397</v>
      </c>
      <c r="C140" s="12" t="s">
        <v>332</v>
      </c>
      <c r="D140" s="31">
        <f>SUM(D141,D142)</f>
        <v>747.5</v>
      </c>
      <c r="E140" s="31">
        <f>SUM(E141,E142)</f>
        <v>405</v>
      </c>
    </row>
    <row r="141" spans="2:5" ht="78.75">
      <c r="B141" s="20" t="s">
        <v>398</v>
      </c>
      <c r="C141" s="12" t="s">
        <v>333</v>
      </c>
      <c r="D141" s="31">
        <v>747.5</v>
      </c>
      <c r="E141" s="31">
        <v>403</v>
      </c>
    </row>
    <row r="142" spans="2:6" ht="78.75">
      <c r="B142" s="20" t="s">
        <v>488</v>
      </c>
      <c r="C142" s="12" t="s">
        <v>487</v>
      </c>
      <c r="D142" s="31">
        <v>0</v>
      </c>
      <c r="E142" s="31">
        <v>2</v>
      </c>
      <c r="F142" s="36"/>
    </row>
    <row r="143" spans="2:5" ht="47.25">
      <c r="B143" s="26" t="s">
        <v>490</v>
      </c>
      <c r="C143" s="12" t="s">
        <v>436</v>
      </c>
      <c r="D143" s="31">
        <f>SUM(D144)</f>
        <v>2</v>
      </c>
      <c r="E143" s="31">
        <f>SUM(E144)</f>
        <v>0</v>
      </c>
    </row>
    <row r="144" spans="2:5" ht="78.75">
      <c r="B144" s="26" t="s">
        <v>489</v>
      </c>
      <c r="C144" s="12" t="s">
        <v>437</v>
      </c>
      <c r="D144" s="31">
        <v>2</v>
      </c>
      <c r="E144" s="31">
        <v>0</v>
      </c>
    </row>
    <row r="145" spans="2:5" ht="47.25">
      <c r="B145" s="26" t="s">
        <v>494</v>
      </c>
      <c r="C145" s="12" t="s">
        <v>492</v>
      </c>
      <c r="D145" s="31">
        <f>SUM(D146)</f>
        <v>3</v>
      </c>
      <c r="E145" s="31">
        <f>SUM(E146)</f>
        <v>0</v>
      </c>
    </row>
    <row r="146" spans="2:5" ht="63">
      <c r="B146" s="26" t="s">
        <v>495</v>
      </c>
      <c r="C146" s="12" t="s">
        <v>493</v>
      </c>
      <c r="D146" s="31">
        <v>3</v>
      </c>
      <c r="E146" s="31">
        <v>0</v>
      </c>
    </row>
    <row r="147" spans="2:5" ht="63">
      <c r="B147" s="20" t="s">
        <v>399</v>
      </c>
      <c r="C147" s="12" t="s">
        <v>334</v>
      </c>
      <c r="D147" s="31">
        <f>SUM(D149,D148)</f>
        <v>188</v>
      </c>
      <c r="E147" s="31">
        <f>SUM(E149,E148)</f>
        <v>164.6</v>
      </c>
    </row>
    <row r="148" spans="2:6" ht="94.5">
      <c r="B148" s="20" t="s">
        <v>497</v>
      </c>
      <c r="C148" s="12" t="s">
        <v>496</v>
      </c>
      <c r="D148" s="31">
        <v>0</v>
      </c>
      <c r="E148" s="31">
        <v>55</v>
      </c>
      <c r="F148" s="36"/>
    </row>
    <row r="149" spans="2:5" ht="78.75">
      <c r="B149" s="22" t="s">
        <v>417</v>
      </c>
      <c r="C149" s="12" t="s">
        <v>416</v>
      </c>
      <c r="D149" s="31">
        <v>188</v>
      </c>
      <c r="E149" s="31">
        <v>109.6</v>
      </c>
    </row>
    <row r="150" spans="2:5" ht="63">
      <c r="B150" s="20" t="s">
        <v>400</v>
      </c>
      <c r="C150" s="12" t="s">
        <v>335</v>
      </c>
      <c r="D150" s="31">
        <f>SUM(D151:D152)</f>
        <v>36</v>
      </c>
      <c r="E150" s="31">
        <f>SUM(E151:E152)</f>
        <v>39.7</v>
      </c>
    </row>
    <row r="151" spans="2:5" ht="94.5">
      <c r="B151" s="20" t="s">
        <v>401</v>
      </c>
      <c r="C151" s="12" t="s">
        <v>336</v>
      </c>
      <c r="D151" s="31">
        <v>36</v>
      </c>
      <c r="E151" s="31">
        <v>39.7</v>
      </c>
    </row>
    <row r="152" spans="2:5" ht="94.5">
      <c r="B152" s="20" t="s">
        <v>402</v>
      </c>
      <c r="C152" s="12" t="s">
        <v>337</v>
      </c>
      <c r="D152" s="31">
        <v>0</v>
      </c>
      <c r="E152" s="31">
        <v>0</v>
      </c>
    </row>
    <row r="153" spans="2:5" ht="47.25">
      <c r="B153" s="20" t="s">
        <v>403</v>
      </c>
      <c r="C153" s="12" t="s">
        <v>340</v>
      </c>
      <c r="D153" s="31">
        <f>SUM(D154)</f>
        <v>4</v>
      </c>
      <c r="E153" s="31">
        <f>SUM(E154)</f>
        <v>4.5</v>
      </c>
    </row>
    <row r="154" spans="2:5" ht="78.75">
      <c r="B154" s="20" t="s">
        <v>404</v>
      </c>
      <c r="C154" s="12" t="s">
        <v>341</v>
      </c>
      <c r="D154" s="31">
        <v>4</v>
      </c>
      <c r="E154" s="31">
        <v>4.5</v>
      </c>
    </row>
    <row r="155" spans="2:5" ht="94.5">
      <c r="B155" s="26" t="s">
        <v>458</v>
      </c>
      <c r="C155" s="12" t="s">
        <v>454</v>
      </c>
      <c r="D155" s="31">
        <f>SUM(D156)</f>
        <v>0</v>
      </c>
      <c r="E155" s="31">
        <f>SUM(E156)</f>
        <v>30.7</v>
      </c>
    </row>
    <row r="156" spans="2:5" ht="110.25">
      <c r="B156" s="26" t="s">
        <v>459</v>
      </c>
      <c r="C156" s="12" t="s">
        <v>455</v>
      </c>
      <c r="D156" s="31">
        <v>0</v>
      </c>
      <c r="E156" s="31">
        <v>30.7</v>
      </c>
    </row>
    <row r="157" spans="2:5" ht="47.25">
      <c r="B157" s="20" t="s">
        <v>405</v>
      </c>
      <c r="C157" s="12" t="s">
        <v>338</v>
      </c>
      <c r="D157" s="31">
        <f>SUM(D158:D159)</f>
        <v>994</v>
      </c>
      <c r="E157" s="31">
        <f>SUM(E158:E159)</f>
        <v>246</v>
      </c>
    </row>
    <row r="158" spans="2:5" ht="78.75">
      <c r="B158" s="20" t="s">
        <v>406</v>
      </c>
      <c r="C158" s="12" t="s">
        <v>339</v>
      </c>
      <c r="D158" s="31">
        <v>46</v>
      </c>
      <c r="E158" s="31">
        <v>29</v>
      </c>
    </row>
    <row r="159" spans="2:5" ht="63">
      <c r="B159" s="20" t="s">
        <v>407</v>
      </c>
      <c r="C159" s="12" t="s">
        <v>342</v>
      </c>
      <c r="D159" s="31">
        <v>948</v>
      </c>
      <c r="E159" s="31">
        <v>217</v>
      </c>
    </row>
    <row r="160" spans="2:5" ht="63">
      <c r="B160" s="20" t="s">
        <v>408</v>
      </c>
      <c r="C160" s="12" t="s">
        <v>343</v>
      </c>
      <c r="D160" s="31">
        <f>SUM(D161)</f>
        <v>1933</v>
      </c>
      <c r="E160" s="31">
        <f>SUM(E161)</f>
        <v>2796.3</v>
      </c>
    </row>
    <row r="161" spans="2:5" ht="78.75">
      <c r="B161" s="20" t="s">
        <v>409</v>
      </c>
      <c r="C161" s="12" t="s">
        <v>344</v>
      </c>
      <c r="D161" s="31">
        <v>1933</v>
      </c>
      <c r="E161" s="31">
        <v>2796.3</v>
      </c>
    </row>
    <row r="162" spans="2:5" ht="94.5">
      <c r="B162" s="27" t="s">
        <v>443</v>
      </c>
      <c r="C162" s="12" t="s">
        <v>442</v>
      </c>
      <c r="D162" s="31">
        <f>SUM(D163+D164)</f>
        <v>48</v>
      </c>
      <c r="E162" s="31">
        <f>SUM(E163+E164)</f>
        <v>80</v>
      </c>
    </row>
    <row r="163" spans="2:5" ht="141.75">
      <c r="B163" s="30" t="s">
        <v>460</v>
      </c>
      <c r="C163" s="12" t="s">
        <v>456</v>
      </c>
      <c r="D163" s="31">
        <v>0</v>
      </c>
      <c r="E163" s="31">
        <v>0</v>
      </c>
    </row>
    <row r="164" spans="2:5" ht="126">
      <c r="B164" s="27" t="s">
        <v>445</v>
      </c>
      <c r="C164" s="12" t="s">
        <v>444</v>
      </c>
      <c r="D164" s="31">
        <v>48</v>
      </c>
      <c r="E164" s="31">
        <v>80</v>
      </c>
    </row>
    <row r="165" spans="2:5" ht="31.5">
      <c r="B165" s="20" t="s">
        <v>345</v>
      </c>
      <c r="C165" s="12" t="s">
        <v>347</v>
      </c>
      <c r="D165" s="31">
        <f>SUM(D166)</f>
        <v>215</v>
      </c>
      <c r="E165" s="31">
        <f>SUM(E166)</f>
        <v>106.4</v>
      </c>
    </row>
    <row r="166" spans="2:5" ht="47.25">
      <c r="B166" s="20" t="s">
        <v>346</v>
      </c>
      <c r="C166" s="12" t="s">
        <v>348</v>
      </c>
      <c r="D166" s="31">
        <v>215</v>
      </c>
      <c r="E166" s="31">
        <v>106.4</v>
      </c>
    </row>
    <row r="167" spans="2:5" ht="94.5">
      <c r="B167" s="20" t="s">
        <v>349</v>
      </c>
      <c r="C167" s="12" t="s">
        <v>351</v>
      </c>
      <c r="D167" s="31">
        <f>SUM(D168:D169)</f>
        <v>594.5</v>
      </c>
      <c r="E167" s="31">
        <f>SUM(E168:E169)</f>
        <v>593.6</v>
      </c>
    </row>
    <row r="168" spans="2:5" ht="47.25">
      <c r="B168" s="20" t="s">
        <v>350</v>
      </c>
      <c r="C168" s="12" t="s">
        <v>352</v>
      </c>
      <c r="D168" s="31">
        <v>105.5</v>
      </c>
      <c r="E168" s="31">
        <v>105.5</v>
      </c>
    </row>
    <row r="169" spans="2:5" ht="63">
      <c r="B169" s="20" t="s">
        <v>354</v>
      </c>
      <c r="C169" s="12" t="s">
        <v>353</v>
      </c>
      <c r="D169" s="31">
        <v>489</v>
      </c>
      <c r="E169" s="31">
        <v>488.1</v>
      </c>
    </row>
    <row r="170" spans="2:5" ht="15.75">
      <c r="B170" s="20" t="s">
        <v>355</v>
      </c>
      <c r="C170" s="12" t="s">
        <v>358</v>
      </c>
      <c r="D170" s="31">
        <f>SUM(D171+D174+D178+D176)</f>
        <v>81.69999999999999</v>
      </c>
      <c r="E170" s="31">
        <f>SUM(E171+E174+E178+E176)</f>
        <v>142.51</v>
      </c>
    </row>
    <row r="171" spans="2:5" ht="78.75">
      <c r="B171" s="20" t="s">
        <v>356</v>
      </c>
      <c r="C171" s="12" t="s">
        <v>359</v>
      </c>
      <c r="D171" s="31">
        <f>SUM(D173+D172)</f>
        <v>26</v>
      </c>
      <c r="E171" s="31">
        <f>SUM(E173+E172)</f>
        <v>26.1</v>
      </c>
    </row>
    <row r="172" spans="2:5" ht="47.25">
      <c r="B172" s="28" t="s">
        <v>447</v>
      </c>
      <c r="C172" s="12" t="s">
        <v>446</v>
      </c>
      <c r="D172" s="31">
        <v>19.2</v>
      </c>
      <c r="E172" s="31">
        <v>19.3</v>
      </c>
    </row>
    <row r="173" spans="2:5" ht="63">
      <c r="B173" s="20" t="s">
        <v>357</v>
      </c>
      <c r="C173" s="12" t="s">
        <v>360</v>
      </c>
      <c r="D173" s="31">
        <v>6.8</v>
      </c>
      <c r="E173" s="31">
        <v>6.8</v>
      </c>
    </row>
    <row r="174" spans="2:5" ht="31.5">
      <c r="B174" s="27" t="s">
        <v>463</v>
      </c>
      <c r="C174" s="12" t="s">
        <v>461</v>
      </c>
      <c r="D174" s="31">
        <f>SUM(D175)</f>
        <v>0</v>
      </c>
      <c r="E174" s="31">
        <f>SUM(E175)</f>
        <v>0</v>
      </c>
    </row>
    <row r="175" spans="2:5" ht="126">
      <c r="B175" s="27" t="s">
        <v>464</v>
      </c>
      <c r="C175" s="12" t="s">
        <v>462</v>
      </c>
      <c r="D175" s="31">
        <v>0</v>
      </c>
      <c r="E175" s="31">
        <v>0</v>
      </c>
    </row>
    <row r="176" spans="2:5" ht="31.5">
      <c r="B176" s="27" t="s">
        <v>450</v>
      </c>
      <c r="C176" s="12" t="s">
        <v>448</v>
      </c>
      <c r="D176" s="31">
        <f>SUM(D177)</f>
        <v>13.6</v>
      </c>
      <c r="E176" s="31">
        <f>SUM(E177)</f>
        <v>13.7</v>
      </c>
    </row>
    <row r="177" spans="2:5" ht="47.25">
      <c r="B177" s="27" t="s">
        <v>451</v>
      </c>
      <c r="C177" s="12" t="s">
        <v>449</v>
      </c>
      <c r="D177" s="31">
        <v>13.6</v>
      </c>
      <c r="E177" s="31">
        <v>13.7</v>
      </c>
    </row>
    <row r="178" spans="2:5" ht="63">
      <c r="B178" s="20" t="s">
        <v>361</v>
      </c>
      <c r="C178" s="12" t="s">
        <v>363</v>
      </c>
      <c r="D178" s="31">
        <f>SUM(D179:D180)</f>
        <v>42.1</v>
      </c>
      <c r="E178" s="31">
        <f>SUM(E179:E180)</f>
        <v>102.71000000000001</v>
      </c>
    </row>
    <row r="179" spans="2:5" ht="63">
      <c r="B179" s="20" t="s">
        <v>362</v>
      </c>
      <c r="C179" s="12" t="s">
        <v>364</v>
      </c>
      <c r="D179" s="31">
        <v>42.1</v>
      </c>
      <c r="E179" s="31">
        <v>102.7</v>
      </c>
    </row>
    <row r="180" spans="2:5" ht="63">
      <c r="B180" s="20" t="s">
        <v>366</v>
      </c>
      <c r="C180" s="12" t="s">
        <v>365</v>
      </c>
      <c r="D180" s="31">
        <v>0</v>
      </c>
      <c r="E180" s="31">
        <v>0.01</v>
      </c>
    </row>
    <row r="181" spans="2:5" ht="15.75">
      <c r="B181" s="20" t="s">
        <v>367</v>
      </c>
      <c r="C181" s="12" t="s">
        <v>370</v>
      </c>
      <c r="D181" s="31">
        <f>SUM(D182)</f>
        <v>636.3</v>
      </c>
      <c r="E181" s="31">
        <f>SUM(E182)</f>
        <v>647.8</v>
      </c>
    </row>
    <row r="182" spans="2:5" ht="31.5">
      <c r="B182" s="20" t="s">
        <v>368</v>
      </c>
      <c r="C182" s="12" t="s">
        <v>371</v>
      </c>
      <c r="D182" s="31">
        <f>SUM(D183)</f>
        <v>636.3</v>
      </c>
      <c r="E182" s="31">
        <f>SUM(E183)</f>
        <v>647.8</v>
      </c>
    </row>
    <row r="183" spans="2:5" ht="47.25">
      <c r="B183" s="20" t="s">
        <v>369</v>
      </c>
      <c r="C183" s="12" t="s">
        <v>372</v>
      </c>
      <c r="D183" s="31">
        <v>636.3</v>
      </c>
      <c r="E183" s="31">
        <v>647.8</v>
      </c>
    </row>
    <row r="184" spans="2:5" ht="15.75">
      <c r="B184" s="11" t="s">
        <v>100</v>
      </c>
      <c r="C184" s="12" t="s">
        <v>101</v>
      </c>
      <c r="D184" s="31">
        <f>SUM(D185+D187)</f>
        <v>1360</v>
      </c>
      <c r="E184" s="31">
        <f>SUM(E185+E187)</f>
        <v>1375.8</v>
      </c>
    </row>
    <row r="185" spans="2:5" ht="15.75">
      <c r="B185" s="11" t="s">
        <v>102</v>
      </c>
      <c r="C185" s="12" t="s">
        <v>103</v>
      </c>
      <c r="D185" s="31">
        <f>SUM(D186)</f>
        <v>0</v>
      </c>
      <c r="E185" s="31">
        <f>SUM(E186)</f>
        <v>15.8</v>
      </c>
    </row>
    <row r="186" spans="2:5" ht="15.75">
      <c r="B186" s="11" t="s">
        <v>104</v>
      </c>
      <c r="C186" s="12" t="s">
        <v>105</v>
      </c>
      <c r="D186" s="31">
        <v>0</v>
      </c>
      <c r="E186" s="31">
        <v>15.8</v>
      </c>
    </row>
    <row r="187" spans="2:5" ht="15.75">
      <c r="B187" s="15" t="s">
        <v>274</v>
      </c>
      <c r="C187" s="12" t="s">
        <v>272</v>
      </c>
      <c r="D187" s="31">
        <f>SUM(D188)</f>
        <v>1360</v>
      </c>
      <c r="E187" s="31">
        <f>SUM(E188)</f>
        <v>1360</v>
      </c>
    </row>
    <row r="188" spans="2:5" ht="15.75">
      <c r="B188" s="13" t="s">
        <v>275</v>
      </c>
      <c r="C188" s="12" t="s">
        <v>273</v>
      </c>
      <c r="D188" s="31">
        <v>1360</v>
      </c>
      <c r="E188" s="31">
        <v>1360</v>
      </c>
    </row>
    <row r="189" spans="2:5" ht="15.75">
      <c r="B189" s="11" t="s">
        <v>106</v>
      </c>
      <c r="C189" s="12" t="s">
        <v>107</v>
      </c>
      <c r="D189" s="31">
        <f>SUM(D190,D259,D264,D262,D253,D256)</f>
        <v>5272245.899999999</v>
      </c>
      <c r="E189" s="31">
        <f>SUM(E190,E259,E264,E262,E253,E256)</f>
        <v>5198900</v>
      </c>
    </row>
    <row r="190" spans="2:5" ht="31.5">
      <c r="B190" s="11" t="s">
        <v>108</v>
      </c>
      <c r="C190" s="12" t="s">
        <v>109</v>
      </c>
      <c r="D190" s="31">
        <f>SUM(D191,D198,D227,D242)</f>
        <v>5270206.399999999</v>
      </c>
      <c r="E190" s="31">
        <f>SUM(E191,E198,E227,E242)</f>
        <v>5197006</v>
      </c>
    </row>
    <row r="191" spans="2:5" ht="31.5">
      <c r="B191" s="11" t="s">
        <v>191</v>
      </c>
      <c r="C191" s="12" t="s">
        <v>219</v>
      </c>
      <c r="D191" s="31">
        <f>SUM(D192+D194+D196)</f>
        <v>721385.5</v>
      </c>
      <c r="E191" s="31">
        <f>SUM(E192+E194+E196)</f>
        <v>721385.5</v>
      </c>
    </row>
    <row r="192" spans="2:5" ht="15.75">
      <c r="B192" s="11" t="s">
        <v>315</v>
      </c>
      <c r="C192" s="12" t="s">
        <v>220</v>
      </c>
      <c r="D192" s="31">
        <f>SUM(D193)</f>
        <v>564483.5</v>
      </c>
      <c r="E192" s="31">
        <f>SUM(E193)</f>
        <v>564483.5</v>
      </c>
    </row>
    <row r="193" spans="2:5" ht="31.5">
      <c r="B193" s="11" t="s">
        <v>314</v>
      </c>
      <c r="C193" s="12" t="s">
        <v>221</v>
      </c>
      <c r="D193" s="31">
        <v>564483.5</v>
      </c>
      <c r="E193" s="31">
        <v>564483.5</v>
      </c>
    </row>
    <row r="194" spans="2:5" ht="31.5">
      <c r="B194" s="11" t="s">
        <v>208</v>
      </c>
      <c r="C194" s="12" t="s">
        <v>222</v>
      </c>
      <c r="D194" s="31">
        <f>SUM(D195)</f>
        <v>148168.9</v>
      </c>
      <c r="E194" s="31">
        <f>SUM(E195)</f>
        <v>148168.9</v>
      </c>
    </row>
    <row r="195" spans="2:5" ht="31.5">
      <c r="B195" s="11" t="s">
        <v>209</v>
      </c>
      <c r="C195" s="12" t="s">
        <v>223</v>
      </c>
      <c r="D195" s="31">
        <v>148168.9</v>
      </c>
      <c r="E195" s="31">
        <v>148168.9</v>
      </c>
    </row>
    <row r="196" spans="2:5" ht="15.75">
      <c r="B196" s="11" t="s">
        <v>286</v>
      </c>
      <c r="C196" s="12" t="s">
        <v>287</v>
      </c>
      <c r="D196" s="31">
        <f>SUM(D197)</f>
        <v>8733.1</v>
      </c>
      <c r="E196" s="31">
        <f>SUM(E197)</f>
        <v>8733.1</v>
      </c>
    </row>
    <row r="197" spans="2:5" ht="15.75">
      <c r="B197" s="11" t="s">
        <v>291</v>
      </c>
      <c r="C197" s="12" t="s">
        <v>288</v>
      </c>
      <c r="D197" s="31">
        <v>8733.1</v>
      </c>
      <c r="E197" s="31">
        <v>8733.1</v>
      </c>
    </row>
    <row r="198" spans="2:5" ht="31.5">
      <c r="B198" s="11" t="s">
        <v>174</v>
      </c>
      <c r="C198" s="12" t="s">
        <v>285</v>
      </c>
      <c r="D198" s="31">
        <f>D199+D201+D203+D205+D207+D209+D211+D213+D215+D217+D219+D221+D223+D225</f>
        <v>2015254.2999999998</v>
      </c>
      <c r="E198" s="31">
        <f>E199+E201+E203+E205+E207+E209+E211+E213+E215+E217+E219+E221+E223+E225</f>
        <v>1943668</v>
      </c>
    </row>
    <row r="199" spans="2:5" ht="47.25">
      <c r="B199" s="11" t="s">
        <v>290</v>
      </c>
      <c r="C199" s="12" t="s">
        <v>289</v>
      </c>
      <c r="D199" s="31">
        <f>SUM(D200)</f>
        <v>0</v>
      </c>
      <c r="E199" s="31">
        <f>SUM(E200)</f>
        <v>0</v>
      </c>
    </row>
    <row r="200" spans="2:5" ht="63">
      <c r="B200" s="11" t="s">
        <v>198</v>
      </c>
      <c r="C200" s="12" t="s">
        <v>284</v>
      </c>
      <c r="D200" s="31">
        <v>0</v>
      </c>
      <c r="E200" s="31">
        <v>0</v>
      </c>
    </row>
    <row r="201" spans="2:5" ht="31.5">
      <c r="B201" s="11" t="s">
        <v>500</v>
      </c>
      <c r="C201" s="12" t="s">
        <v>498</v>
      </c>
      <c r="D201" s="31">
        <f>SUM(D202)</f>
        <v>99884.9</v>
      </c>
      <c r="E201" s="31">
        <f>SUM(E202)</f>
        <v>87533</v>
      </c>
    </row>
    <row r="202" spans="2:5" ht="31.5">
      <c r="B202" s="11" t="s">
        <v>501</v>
      </c>
      <c r="C202" s="12" t="s">
        <v>499</v>
      </c>
      <c r="D202" s="31">
        <v>99884.9</v>
      </c>
      <c r="E202" s="31">
        <v>87533</v>
      </c>
    </row>
    <row r="203" spans="2:5" ht="94.5">
      <c r="B203" s="20" t="s">
        <v>296</v>
      </c>
      <c r="C203" s="18" t="s">
        <v>292</v>
      </c>
      <c r="D203" s="31">
        <f>SUM(D204)</f>
        <v>628414</v>
      </c>
      <c r="E203" s="31">
        <f>SUM(E204)</f>
        <v>628414</v>
      </c>
    </row>
    <row r="204" spans="2:5" ht="94.5">
      <c r="B204" s="20" t="s">
        <v>297</v>
      </c>
      <c r="C204" s="12" t="s">
        <v>293</v>
      </c>
      <c r="D204" s="31">
        <v>628414</v>
      </c>
      <c r="E204" s="31">
        <v>628414</v>
      </c>
    </row>
    <row r="205" spans="2:5" ht="63">
      <c r="B205" s="20" t="s">
        <v>504</v>
      </c>
      <c r="C205" s="12" t="s">
        <v>502</v>
      </c>
      <c r="D205" s="31">
        <f>SUM(D206)</f>
        <v>7475</v>
      </c>
      <c r="E205" s="31">
        <f>SUM(E206)</f>
        <v>7475</v>
      </c>
    </row>
    <row r="206" spans="2:5" ht="47.25">
      <c r="B206" s="20" t="s">
        <v>505</v>
      </c>
      <c r="C206" s="12" t="s">
        <v>503</v>
      </c>
      <c r="D206" s="31">
        <v>7475</v>
      </c>
      <c r="E206" s="31">
        <v>7475</v>
      </c>
    </row>
    <row r="207" spans="2:5" ht="78.75">
      <c r="B207" s="20" t="s">
        <v>298</v>
      </c>
      <c r="C207" s="12" t="s">
        <v>294</v>
      </c>
      <c r="D207" s="31">
        <f>SUM(D208)</f>
        <v>1040432</v>
      </c>
      <c r="E207" s="31">
        <f>SUM(E208)</f>
        <v>989731.7</v>
      </c>
    </row>
    <row r="208" spans="2:5" ht="63">
      <c r="B208" s="20" t="s">
        <v>299</v>
      </c>
      <c r="C208" s="12" t="s">
        <v>295</v>
      </c>
      <c r="D208" s="31">
        <v>1040432</v>
      </c>
      <c r="E208" s="31">
        <v>989731.7</v>
      </c>
    </row>
    <row r="209" spans="2:5" ht="47.25">
      <c r="B209" s="20" t="s">
        <v>506</v>
      </c>
      <c r="C209" s="12" t="s">
        <v>508</v>
      </c>
      <c r="D209" s="31">
        <f>SUM(D210)</f>
        <v>18170.8</v>
      </c>
      <c r="E209" s="31">
        <f>SUM(E210)</f>
        <v>17396.8</v>
      </c>
    </row>
    <row r="210" spans="2:5" ht="31.5">
      <c r="B210" s="20" t="s">
        <v>507</v>
      </c>
      <c r="C210" s="12" t="s">
        <v>509</v>
      </c>
      <c r="D210" s="31">
        <v>18170.8</v>
      </c>
      <c r="E210" s="31">
        <v>17396.8</v>
      </c>
    </row>
    <row r="211" spans="2:5" ht="63">
      <c r="B211" s="20" t="s">
        <v>512</v>
      </c>
      <c r="C211" s="12" t="s">
        <v>510</v>
      </c>
      <c r="D211" s="31">
        <f>SUM(D212)</f>
        <v>1775.2</v>
      </c>
      <c r="E211" s="31">
        <f>SUM(E212)</f>
        <v>1775.1</v>
      </c>
    </row>
    <row r="212" spans="2:5" ht="63">
      <c r="B212" s="20" t="s">
        <v>513</v>
      </c>
      <c r="C212" s="12" t="s">
        <v>511</v>
      </c>
      <c r="D212" s="31">
        <v>1775.2</v>
      </c>
      <c r="E212" s="31">
        <v>1775.1</v>
      </c>
    </row>
    <row r="213" spans="2:5" ht="63">
      <c r="B213" s="24" t="s">
        <v>421</v>
      </c>
      <c r="C213" s="12" t="s">
        <v>419</v>
      </c>
      <c r="D213" s="31">
        <f>SUM(D214)</f>
        <v>36312.2</v>
      </c>
      <c r="E213" s="31">
        <f>SUM(E214)</f>
        <v>36311.3</v>
      </c>
    </row>
    <row r="214" spans="2:5" ht="63">
      <c r="B214" s="24" t="s">
        <v>420</v>
      </c>
      <c r="C214" s="12" t="s">
        <v>418</v>
      </c>
      <c r="D214" s="31">
        <v>36312.2</v>
      </c>
      <c r="E214" s="31">
        <v>36311.3</v>
      </c>
    </row>
    <row r="215" spans="2:5" ht="47.25">
      <c r="B215" s="20" t="s">
        <v>375</v>
      </c>
      <c r="C215" s="12" t="s">
        <v>373</v>
      </c>
      <c r="D215" s="31">
        <f>SUM(D216)</f>
        <v>609.5</v>
      </c>
      <c r="E215" s="31">
        <f>SUM(E216)</f>
        <v>609.5</v>
      </c>
    </row>
    <row r="216" spans="2:5" ht="47.25">
      <c r="B216" s="20" t="s">
        <v>376</v>
      </c>
      <c r="C216" s="12" t="s">
        <v>374</v>
      </c>
      <c r="D216" s="31">
        <v>609.5</v>
      </c>
      <c r="E216" s="31">
        <v>609.5</v>
      </c>
    </row>
    <row r="217" spans="2:5" ht="31.5">
      <c r="B217" s="11" t="s">
        <v>278</v>
      </c>
      <c r="C217" s="12" t="s">
        <v>276</v>
      </c>
      <c r="D217" s="31">
        <f>SUM(D218)</f>
        <v>1207.8</v>
      </c>
      <c r="E217" s="31">
        <f>SUM(E218)</f>
        <v>1207.8</v>
      </c>
    </row>
    <row r="218" spans="2:5" ht="31.5">
      <c r="B218" s="11" t="s">
        <v>279</v>
      </c>
      <c r="C218" s="12" t="s">
        <v>277</v>
      </c>
      <c r="D218" s="31">
        <v>1207.8</v>
      </c>
      <c r="E218" s="31">
        <v>1207.8</v>
      </c>
    </row>
    <row r="219" spans="2:5" ht="15.75">
      <c r="B219" s="15" t="s">
        <v>300</v>
      </c>
      <c r="C219" s="12" t="s">
        <v>224</v>
      </c>
      <c r="D219" s="31">
        <f>SUM(D220)</f>
        <v>7353.5</v>
      </c>
      <c r="E219" s="31">
        <f>SUM(E220)</f>
        <v>7353.5</v>
      </c>
    </row>
    <row r="220" spans="2:5" ht="15.75">
      <c r="B220" s="11" t="s">
        <v>301</v>
      </c>
      <c r="C220" s="12" t="s">
        <v>225</v>
      </c>
      <c r="D220" s="31">
        <v>7353.5</v>
      </c>
      <c r="E220" s="31">
        <v>7353.5</v>
      </c>
    </row>
    <row r="221" spans="2:5" ht="47.25">
      <c r="B221" s="11" t="s">
        <v>210</v>
      </c>
      <c r="C221" s="12" t="s">
        <v>226</v>
      </c>
      <c r="D221" s="31">
        <f>SUM(D222)</f>
        <v>14526.9</v>
      </c>
      <c r="E221" s="31">
        <f>SUM(E222)</f>
        <v>14526.9</v>
      </c>
    </row>
    <row r="222" spans="2:5" ht="47.25">
      <c r="B222" s="11" t="s">
        <v>211</v>
      </c>
      <c r="C222" s="12" t="s">
        <v>227</v>
      </c>
      <c r="D222" s="31">
        <v>14526.9</v>
      </c>
      <c r="E222" s="31">
        <v>14526.9</v>
      </c>
    </row>
    <row r="223" spans="2:5" ht="31.5">
      <c r="B223" s="11" t="s">
        <v>516</v>
      </c>
      <c r="C223" s="12" t="s">
        <v>514</v>
      </c>
      <c r="D223" s="31">
        <f>SUM(D224)</f>
        <v>9352</v>
      </c>
      <c r="E223" s="31">
        <f>SUM(E224)</f>
        <v>9352</v>
      </c>
    </row>
    <row r="224" spans="2:5" ht="31.5">
      <c r="B224" s="11" t="s">
        <v>517</v>
      </c>
      <c r="C224" s="12" t="s">
        <v>515</v>
      </c>
      <c r="D224" s="31">
        <v>9352</v>
      </c>
      <c r="E224" s="31">
        <v>9352</v>
      </c>
    </row>
    <row r="225" spans="2:5" ht="15.75">
      <c r="B225" s="11" t="s">
        <v>110</v>
      </c>
      <c r="C225" s="12" t="s">
        <v>228</v>
      </c>
      <c r="D225" s="31">
        <f>SUM(D226)</f>
        <v>149740.5</v>
      </c>
      <c r="E225" s="31">
        <f>SUM(E226)</f>
        <v>141981.4</v>
      </c>
    </row>
    <row r="226" spans="2:5" ht="15.75">
      <c r="B226" s="11" t="s">
        <v>111</v>
      </c>
      <c r="C226" s="12" t="s">
        <v>229</v>
      </c>
      <c r="D226" s="31">
        <v>149740.5</v>
      </c>
      <c r="E226" s="31">
        <v>141981.4</v>
      </c>
    </row>
    <row r="227" spans="2:5" ht="15.75">
      <c r="B227" s="11" t="s">
        <v>190</v>
      </c>
      <c r="C227" s="12" t="s">
        <v>230</v>
      </c>
      <c r="D227" s="31">
        <f>SUM(D228,D230,D232,D234,D236,D238,D240)</f>
        <v>2252086.4</v>
      </c>
      <c r="E227" s="31">
        <f>SUM(E228,E230,E232,E234,E236,E238,E240)</f>
        <v>2251819.8</v>
      </c>
    </row>
    <row r="228" spans="2:5" ht="31.5">
      <c r="B228" s="11" t="s">
        <v>114</v>
      </c>
      <c r="C228" s="12" t="s">
        <v>231</v>
      </c>
      <c r="D228" s="31">
        <f>SUM(D229)</f>
        <v>2201555.5</v>
      </c>
      <c r="E228" s="31">
        <f>SUM(E229)</f>
        <v>2201311.4</v>
      </c>
    </row>
    <row r="229" spans="2:5" ht="31.5">
      <c r="B229" s="11" t="s">
        <v>115</v>
      </c>
      <c r="C229" s="12" t="s">
        <v>232</v>
      </c>
      <c r="D229" s="31">
        <v>2201555.5</v>
      </c>
      <c r="E229" s="31">
        <v>2201311.4</v>
      </c>
    </row>
    <row r="230" spans="2:5" ht="63">
      <c r="B230" s="11" t="s">
        <v>189</v>
      </c>
      <c r="C230" s="12" t="s">
        <v>233</v>
      </c>
      <c r="D230" s="31">
        <f>SUM(D231)</f>
        <v>32978</v>
      </c>
      <c r="E230" s="31">
        <f>SUM(E231)</f>
        <v>32978</v>
      </c>
    </row>
    <row r="231" spans="2:5" ht="63">
      <c r="B231" s="11" t="s">
        <v>188</v>
      </c>
      <c r="C231" s="12" t="s">
        <v>234</v>
      </c>
      <c r="D231" s="31">
        <v>32978</v>
      </c>
      <c r="E231" s="31">
        <v>32978</v>
      </c>
    </row>
    <row r="232" spans="2:5" ht="48" customHeight="1">
      <c r="B232" s="11" t="s">
        <v>173</v>
      </c>
      <c r="C232" s="12" t="s">
        <v>235</v>
      </c>
      <c r="D232" s="31">
        <f>SUM(D233)</f>
        <v>0</v>
      </c>
      <c r="E232" s="31">
        <f>SUM(E233)</f>
        <v>0</v>
      </c>
    </row>
    <row r="233" spans="2:5" ht="47.25">
      <c r="B233" s="11" t="s">
        <v>172</v>
      </c>
      <c r="C233" s="12" t="s">
        <v>236</v>
      </c>
      <c r="D233" s="31">
        <v>0</v>
      </c>
      <c r="E233" s="31">
        <v>0</v>
      </c>
    </row>
    <row r="234" spans="2:5" ht="47.25">
      <c r="B234" s="11" t="s">
        <v>212</v>
      </c>
      <c r="C234" s="12" t="s">
        <v>237</v>
      </c>
      <c r="D234" s="31">
        <f>SUM(D235)</f>
        <v>1.2</v>
      </c>
      <c r="E234" s="31">
        <f>SUM(E235)</f>
        <v>1.2</v>
      </c>
    </row>
    <row r="235" spans="2:5" ht="47.25">
      <c r="B235" s="11" t="s">
        <v>213</v>
      </c>
      <c r="C235" s="12" t="s">
        <v>238</v>
      </c>
      <c r="D235" s="31">
        <v>1.2</v>
      </c>
      <c r="E235" s="31">
        <v>1.2</v>
      </c>
    </row>
    <row r="236" spans="2:5" ht="47.25">
      <c r="B236" s="11" t="s">
        <v>205</v>
      </c>
      <c r="C236" s="12" t="s">
        <v>239</v>
      </c>
      <c r="D236" s="31">
        <f>SUM(D237)</f>
        <v>6948.4</v>
      </c>
      <c r="E236" s="31">
        <f>SUM(E237)</f>
        <v>6948.4</v>
      </c>
    </row>
    <row r="237" spans="2:5" ht="47.25">
      <c r="B237" s="11" t="s">
        <v>204</v>
      </c>
      <c r="C237" s="12" t="s">
        <v>240</v>
      </c>
      <c r="D237" s="31">
        <v>6948.4</v>
      </c>
      <c r="E237" s="31">
        <v>6948.4</v>
      </c>
    </row>
    <row r="238" spans="2:5" ht="63">
      <c r="B238" s="16" t="s">
        <v>282</v>
      </c>
      <c r="C238" s="12" t="s">
        <v>280</v>
      </c>
      <c r="D238" s="31">
        <f>SUM(D239)</f>
        <v>1728.5</v>
      </c>
      <c r="E238" s="31">
        <f>SUM(E239)</f>
        <v>1728.5</v>
      </c>
    </row>
    <row r="239" spans="2:5" ht="63">
      <c r="B239" s="17" t="s">
        <v>283</v>
      </c>
      <c r="C239" s="12" t="s">
        <v>281</v>
      </c>
      <c r="D239" s="31">
        <v>1728.5</v>
      </c>
      <c r="E239" s="31">
        <v>1728.5</v>
      </c>
    </row>
    <row r="240" spans="2:5" ht="31.5">
      <c r="B240" s="11" t="s">
        <v>112</v>
      </c>
      <c r="C240" s="12" t="s">
        <v>241</v>
      </c>
      <c r="D240" s="31">
        <f>SUM(D241)</f>
        <v>8874.8</v>
      </c>
      <c r="E240" s="31">
        <f>SUM(E241)</f>
        <v>8852.3</v>
      </c>
    </row>
    <row r="241" spans="2:5" ht="31.5">
      <c r="B241" s="14" t="s">
        <v>113</v>
      </c>
      <c r="C241" s="12" t="s">
        <v>242</v>
      </c>
      <c r="D241" s="31">
        <v>8874.8</v>
      </c>
      <c r="E241" s="31">
        <v>8852.3</v>
      </c>
    </row>
    <row r="242" spans="2:5" ht="15.75">
      <c r="B242" s="11" t="s">
        <v>116</v>
      </c>
      <c r="C242" s="12" t="s">
        <v>243</v>
      </c>
      <c r="D242" s="31">
        <f>SUM(D243+D245+D247+D249+D251)</f>
        <v>281480.2</v>
      </c>
      <c r="E242" s="35">
        <f>SUM(E243+E245+E247+E249+E251)</f>
        <v>280132.7</v>
      </c>
    </row>
    <row r="243" spans="2:5" ht="63">
      <c r="B243" s="33" t="s">
        <v>472</v>
      </c>
      <c r="C243" s="32" t="s">
        <v>471</v>
      </c>
      <c r="D243" s="31">
        <f>SUM(D244)</f>
        <v>0</v>
      </c>
      <c r="E243" s="31">
        <f>SUM(E244)</f>
        <v>0</v>
      </c>
    </row>
    <row r="244" spans="2:5" ht="63">
      <c r="B244" s="33" t="s">
        <v>473</v>
      </c>
      <c r="C244" s="32" t="s">
        <v>470</v>
      </c>
      <c r="D244" s="37">
        <v>0</v>
      </c>
      <c r="E244" s="37">
        <v>0</v>
      </c>
    </row>
    <row r="245" spans="2:5" ht="47.25">
      <c r="B245" s="20" t="s">
        <v>381</v>
      </c>
      <c r="C245" s="12" t="s">
        <v>377</v>
      </c>
      <c r="D245" s="31">
        <f>SUM(D246)</f>
        <v>44068.9</v>
      </c>
      <c r="E245" s="31">
        <f>SUM(E246)</f>
        <v>44068.9</v>
      </c>
    </row>
    <row r="246" spans="2:5" ht="47.25">
      <c r="B246" s="20" t="s">
        <v>382</v>
      </c>
      <c r="C246" s="12" t="s">
        <v>378</v>
      </c>
      <c r="D246" s="31">
        <v>44068.9</v>
      </c>
      <c r="E246" s="31">
        <v>44068.9</v>
      </c>
    </row>
    <row r="247" spans="2:5" ht="63">
      <c r="B247" s="27" t="s">
        <v>440</v>
      </c>
      <c r="C247" s="12" t="s">
        <v>438</v>
      </c>
      <c r="D247" s="31">
        <f>SUM(D248)</f>
        <v>0</v>
      </c>
      <c r="E247" s="31">
        <f>SUM(E248)</f>
        <v>0</v>
      </c>
    </row>
    <row r="248" spans="2:5" ht="63">
      <c r="B248" s="28" t="s">
        <v>441</v>
      </c>
      <c r="C248" s="12" t="s">
        <v>439</v>
      </c>
      <c r="D248" s="31">
        <v>0</v>
      </c>
      <c r="E248" s="31">
        <v>0</v>
      </c>
    </row>
    <row r="249" spans="2:5" ht="31.5">
      <c r="B249" s="20" t="s">
        <v>383</v>
      </c>
      <c r="C249" s="12" t="s">
        <v>379</v>
      </c>
      <c r="D249" s="31">
        <f>SUM(D250)</f>
        <v>0</v>
      </c>
      <c r="E249" s="31">
        <f>SUM(E250)</f>
        <v>0</v>
      </c>
    </row>
    <row r="250" spans="2:5" ht="31.5">
      <c r="B250" s="20" t="s">
        <v>384</v>
      </c>
      <c r="C250" s="12" t="s">
        <v>380</v>
      </c>
      <c r="D250" s="31">
        <v>0</v>
      </c>
      <c r="E250" s="31">
        <v>0</v>
      </c>
    </row>
    <row r="251" spans="2:5" ht="15.75">
      <c r="B251" s="11" t="s">
        <v>117</v>
      </c>
      <c r="C251" s="12" t="s">
        <v>244</v>
      </c>
      <c r="D251" s="31">
        <f>SUM(D252)</f>
        <v>237411.3</v>
      </c>
      <c r="E251" s="31">
        <f>SUM(E252)</f>
        <v>236063.8</v>
      </c>
    </row>
    <row r="252" spans="2:5" ht="31.5">
      <c r="B252" s="11" t="s">
        <v>118</v>
      </c>
      <c r="C252" s="12" t="s">
        <v>245</v>
      </c>
      <c r="D252" s="31">
        <v>237411.3</v>
      </c>
      <c r="E252" s="31">
        <v>236063.8</v>
      </c>
    </row>
    <row r="253" spans="2:5" ht="31.5">
      <c r="B253" s="21" t="s">
        <v>302</v>
      </c>
      <c r="C253" s="12" t="s">
        <v>303</v>
      </c>
      <c r="D253" s="31">
        <f>SUM(D254)</f>
        <v>3945</v>
      </c>
      <c r="E253" s="31">
        <f>SUM(E254)</f>
        <v>3945</v>
      </c>
    </row>
    <row r="254" spans="2:5" ht="31.5">
      <c r="B254" s="20" t="s">
        <v>304</v>
      </c>
      <c r="C254" s="12" t="s">
        <v>305</v>
      </c>
      <c r="D254" s="31">
        <f>SUM(D255)</f>
        <v>3945</v>
      </c>
      <c r="E254" s="31">
        <f>SUM(E255)</f>
        <v>3945</v>
      </c>
    </row>
    <row r="255" spans="2:5" ht="31.5">
      <c r="B255" s="20" t="s">
        <v>306</v>
      </c>
      <c r="C255" s="12" t="s">
        <v>307</v>
      </c>
      <c r="D255" s="31">
        <v>3945</v>
      </c>
      <c r="E255" s="31">
        <v>3945</v>
      </c>
    </row>
    <row r="256" spans="2:5" ht="31.5">
      <c r="B256" s="21" t="s">
        <v>308</v>
      </c>
      <c r="C256" s="12" t="s">
        <v>309</v>
      </c>
      <c r="D256" s="31">
        <f>SUM(D257)</f>
        <v>100</v>
      </c>
      <c r="E256" s="31">
        <f>SUM(E257)</f>
        <v>100</v>
      </c>
    </row>
    <row r="257" spans="2:5" ht="31.5">
      <c r="B257" s="20" t="s">
        <v>310</v>
      </c>
      <c r="C257" s="12" t="s">
        <v>311</v>
      </c>
      <c r="D257" s="31">
        <f>SUM(D258)</f>
        <v>100</v>
      </c>
      <c r="E257" s="31">
        <f>SUM(E258)</f>
        <v>100</v>
      </c>
    </row>
    <row r="258" spans="2:5" ht="31.5">
      <c r="B258" s="19" t="s">
        <v>312</v>
      </c>
      <c r="C258" s="12" t="s">
        <v>313</v>
      </c>
      <c r="D258" s="31">
        <v>100</v>
      </c>
      <c r="E258" s="31">
        <v>100</v>
      </c>
    </row>
    <row r="259" spans="2:5" ht="15.75">
      <c r="B259" s="11" t="s">
        <v>119</v>
      </c>
      <c r="C259" s="12" t="s">
        <v>246</v>
      </c>
      <c r="D259" s="31">
        <f>SUM(D260)</f>
        <v>0</v>
      </c>
      <c r="E259" s="31">
        <f>SUM(E260)</f>
        <v>0</v>
      </c>
    </row>
    <row r="260" spans="2:5" ht="15.75">
      <c r="B260" s="11" t="s">
        <v>120</v>
      </c>
      <c r="C260" s="12" t="s">
        <v>247</v>
      </c>
      <c r="D260" s="31">
        <f>SUM(D261)</f>
        <v>0</v>
      </c>
      <c r="E260" s="31">
        <f>SUM(E261)</f>
        <v>0</v>
      </c>
    </row>
    <row r="261" spans="2:5" ht="15.75">
      <c r="B261" s="11" t="s">
        <v>120</v>
      </c>
      <c r="C261" s="12" t="s">
        <v>248</v>
      </c>
      <c r="D261" s="31">
        <v>0</v>
      </c>
      <c r="E261" s="31">
        <v>0</v>
      </c>
    </row>
    <row r="262" spans="2:5" ht="78.75">
      <c r="B262" s="28" t="s">
        <v>467</v>
      </c>
      <c r="C262" s="12" t="s">
        <v>466</v>
      </c>
      <c r="D262" s="31">
        <f>SUM(D263)</f>
        <v>0</v>
      </c>
      <c r="E262" s="31">
        <f>SUM(E263)</f>
        <v>0</v>
      </c>
    </row>
    <row r="263" spans="2:5" ht="78.75">
      <c r="B263" s="27" t="s">
        <v>468</v>
      </c>
      <c r="C263" s="12" t="s">
        <v>465</v>
      </c>
      <c r="D263" s="31">
        <v>0</v>
      </c>
      <c r="E263" s="31">
        <v>0</v>
      </c>
    </row>
    <row r="264" spans="2:5" ht="47.25">
      <c r="B264" s="11" t="s">
        <v>121</v>
      </c>
      <c r="C264" s="12" t="s">
        <v>122</v>
      </c>
      <c r="D264" s="31">
        <f>SUM(D265)</f>
        <v>-2005.5</v>
      </c>
      <c r="E264" s="31">
        <f>SUM(E265)</f>
        <v>-2151</v>
      </c>
    </row>
    <row r="265" spans="2:5" ht="31.5">
      <c r="B265" s="20" t="s">
        <v>386</v>
      </c>
      <c r="C265" s="12" t="s">
        <v>385</v>
      </c>
      <c r="D265" s="31">
        <f>SUM(D266)</f>
        <v>-2005.5</v>
      </c>
      <c r="E265" s="31">
        <f>SUM(E266)</f>
        <v>-2151</v>
      </c>
    </row>
    <row r="266" spans="2:5" ht="47.25">
      <c r="B266" s="11" t="s">
        <v>200</v>
      </c>
      <c r="C266" s="12" t="s">
        <v>249</v>
      </c>
      <c r="D266" s="31">
        <v>-2005.5</v>
      </c>
      <c r="E266" s="31">
        <v>-2151</v>
      </c>
    </row>
  </sheetData>
  <sheetProtection/>
  <mergeCells count="1">
    <mergeCell ref="B6:E6"/>
  </mergeCells>
  <hyperlinks>
    <hyperlink ref="B238" r:id="rId1" display="consultantplus://offline/ref=95DE6B81807D4DD652E31F926BB3997B3037B5DA7E8ACC9E82C1AF466D981C37D701EA7EEF1FCF54075B28E261DCVCK"/>
    <hyperlink ref="B239" r:id="rId2" display="consultantplus://offline/ref=95DE6B81807D4DD652E31F926BB3997B3037B5DA7E8ACC9E82C1AF466D981C37D701EA7EEF1FCF54075B28E261DCVCK"/>
  </hyperlinks>
  <printOptions/>
  <pageMargins left="0.7086614173228347" right="0.2362204724409449" top="0.5511811023622047" bottom="0.5511811023622047" header="0.31496062992125984" footer="0.31496062992125984"/>
  <pageSetup horizontalDpi="600" verticalDpi="600" orientation="portrait" paperSize="9" scale="5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г.Мегион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Ситникова Вероника Анатольев</dc:creator>
  <cp:keywords/>
  <dc:description/>
  <cp:lastModifiedBy>Заднепровская Виктория Сергеевна</cp:lastModifiedBy>
  <cp:lastPrinted>2024-01-19T05:26:33Z</cp:lastPrinted>
  <dcterms:created xsi:type="dcterms:W3CDTF">2012-04-16T03:38:18Z</dcterms:created>
  <dcterms:modified xsi:type="dcterms:W3CDTF">2024-04-26T03:48:13Z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