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<sst xmlns="http://schemas.openxmlformats.org/spreadsheetml/2006/main" count="160" uniqueCount="160">
  <si>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</si>
  <si>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</si>
  <si>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</si>
  <si>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</si>
  <si>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</si>
  <si>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</si>
  <si>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</si>
  <si>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</si>
  <si>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ГОСУДАРСТВЕННАЯ ПОШЛИНА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</si>
  <si>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</si>
  <si>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</si>
  <si>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</si>
  <si>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Земельный налог</t>
  </si>
  <si>
    <t>Доходы от продажи квартир, находящихся в собственности городских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</si>
  <si>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</si>
  <si>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</si>
  <si>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</si>
  <si>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</si>
  <si>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</si>
  <si>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>000 1 05 00000 00 0000 000</t>
  </si>
  <si>
    <t>000 1 05 02000 02 0000 110</t>
  </si>
  <si>
    <t>000 1 06 00000 00 0000 000</t>
  </si>
  <si>
    <t>000 1 06 01000 00 0000 110</t>
  </si>
  <si>
    <t>000 1 06 06000 00 0000 110</t>
  </si>
  <si>
    <t xml:space="preserve"> 000 1 08 00000 00 0000 000</t>
  </si>
  <si>
    <t xml:space="preserve"> 000 1 11 00000 00 0000 000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</si>
  <si>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</si>
  <si>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</si>
  <si>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</si>
  <si>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</si>
  <si>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</si>
  <si>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</si>
  <si>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</si>
  <si>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</si>
  <si>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</si>
  <si>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</si>
  <si>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</si>
  <si>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БЕЗВОЗМЕЗДНЫЕ ПОСТУПЛЕНИЯ</t>
  </si>
  <si>
    <t>Вид доходов (группа, подгруппа, статья, подстатья, элемент), подвид доходов, классификация операций сектора государственного управления, относящихся к доходам бюджета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</si>
  <si>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</si>
  <si>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</si>
  <si>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</si>
  <si>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</si>
  <si>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 xml:space="preserve"> 000 1 05 01000 00 0000 110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</si>
  <si>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</si>
  <si>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</si>
  <si>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</si>
  <si>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</si>
  <si>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</si>
  <si>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</si>
  <si>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</si>
  <si>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</si>
  <si>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</si>
  <si>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</si>
  <si>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</si>
  <si>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</si>
  <si>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</si>
  <si>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</si>
  <si>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</si>
  <si>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000 1 13 01074 04 0000 130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</si>
  <si>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</si>
  <si>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</si>
  <si>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</si>
  <si>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</si>
  <si>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</si>
  <si>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выравнивание бюджетной обеспеченности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</si>
  <si>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</si>
  <si>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</si>
  <si>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</si>
  <si>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</si>
  <si>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</si>
  <si>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</si>
  <si>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</si>
  <si>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</si>
  <si>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</si>
  <si>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</si>
  <si>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</si>
  <si>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</si>
  <si>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</si>
  <si>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</si>
  <si>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</si>
  <si>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</si>
  <si>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>Наименование кода классификации доходов</t>
  </si>
  <si>
    <t>040 1 14 06024 04 0000 430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</si>
  <si>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</si>
  <si>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</si>
  <si>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</si>
  <si>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Субсидия бюджетам городских округов на поддержку отрасли культуры</t>
  </si>
  <si>
    <t>Дотации бюджетам бюджетной системы Российской Федерации</t>
  </si>
  <si>
    <t xml:space="preserve">Налог на доходы физических лиц </t>
  </si>
  <si>
    <t xml:space="preserve"> 000 1 14 02043 04 0000 440</t>
  </si>
  <si>
    <t>сумма изменений              + увеличение               - уменьшение</t>
  </si>
  <si>
    <t xml:space="preserve">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</si>
  <si>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</si>
  <si>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    города Мегиона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</si>
  <si>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</si>
  <si>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</si>
  <si>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Субсидии бюджетам городских округов на реализацию мероприятий по обеспечению жильем молодых семей</t>
  </si>
  <si>
    <t>000 2 19 00000 00 0000 000</t>
  </si>
  <si>
    <t>ВОЗВРАТ ОСТАТКОВ СУБСИДИЙ, СУБВЕНЦИЙ И ИНЫХ МЕЖБЮДЖЕТНЫХ ТРАСФЕРТОВ,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</si>
  <si>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</si>
  <si>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Прочие дотации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</si>
  <si>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</si>
  <si>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Прогнозируемый общий объем доходов бюджета городского округа город Мегион  на  2019 год  </t>
  </si>
  <si>
    <t xml:space="preserve">уточненный план на 2019 год </t>
  </si>
  <si>
    <t>000 2 02 10000 00 0000 150</t>
  </si>
  <si>
    <t>000 2 02 15001 04 0000 150</t>
  </si>
  <si>
    <t>000 2 02 15002 04 0000 150</t>
  </si>
  <si>
    <t>000 2 02 19999 04 0000 150</t>
  </si>
  <si>
    <t>000 2 02 20000 00 0000 150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</si>
  <si>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</si>
  <si>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</si>
  <si>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000 2 02 20077 04 0000 150</t>
  </si>
  <si>
    <t>000 2 02 25497 04 0000 150</t>
  </si>
  <si>
    <t>000 2 02 25519 04 0000 150</t>
  </si>
  <si>
    <t>000 2 02 25555 04 0000 150</t>
  </si>
  <si>
    <t>000 2 02 29999 04 0000 150</t>
  </si>
  <si>
    <t xml:space="preserve">000 2 02 30000 00 0000 150 </t>
  </si>
  <si>
    <t>000 2 02 30024 04 0000 150</t>
  </si>
  <si>
    <t>000 2 02 30029 04 0000 150</t>
  </si>
  <si>
    <t>000 2 02 35082 04 0000 150</t>
  </si>
  <si>
    <t>000 2 02 35120 04 0000 150</t>
  </si>
  <si>
    <t>000 2 02 35135 04 0000 150</t>
  </si>
  <si>
    <t>000 2 02 35176 04 0000 150</t>
  </si>
  <si>
    <t>000 2 02 35930 04 0000 150</t>
  </si>
  <si>
    <t xml:space="preserve">000 2 02 40000 00 0000 150 </t>
  </si>
  <si>
    <t>000 2 02 49999 04 0000 150</t>
  </si>
  <si>
    <t>000 2 19 00000 04 0000 150</t>
  </si>
  <si>
    <t>ДОХОДЫ ОТ ОКАЗАНИЯ ПЛАТНЫХ УСЛУГ 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</si>
  <si>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</si>
  <si>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>000 2 02 45294 04 0000 150</t>
  </si>
  <si>
    <t>Межбюджетные трансферты,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</t>
  </si>
  <si>
    <t>000 2 02 35134 04 0000 150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</si>
  <si>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</si>
  <si>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БЕЗВОЗМЕЗДНЫЕ ПОСТУПЛЕНИЯ ОТ НЕГОСУДАРСТВЕННЫХ ОРГАНИЗАЦИЙ</t>
  </si>
  <si>
    <t>000 2 03 00000 00 0000 000</t>
  </si>
  <si>
    <t>000 2 04 00000 00 0000 000</t>
  </si>
  <si>
    <t>БЕЗВОЗМЕЗДНЫЕ ПОСТУПЛЕНИЯ ОТ ГОСУДАРСТВЕННЫХ (МУНИЦИПАЛЬНЫХ) ОРГАНИЗАЦИЙ</t>
  </si>
  <si>
    <t>000 2 03 04099 04 0000 150</t>
  </si>
  <si>
    <t>000 2 04 04099 04 0000 150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</si>
  <si>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</si>
  <si>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</si>
  <si>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</si>
  <si>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</si>
  <si>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</si>
  <si>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</si>
  <si>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</si>
  <si>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</si>
  <si>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040 1 14 06312 04 0000 430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</si>
  <si>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
</t>
  </si>
  <si>
    <t>Прочие неналоговые доходы бюджетов городских округов</t>
  </si>
  <si>
    <t>040 1 17 05040 04 0000 180</t>
  </si>
  <si>
    <t xml:space="preserve"> 000 1 17 00000 00 0000 000</t>
  </si>
  <si>
    <t>ПРОЧИЕ НЕНАЛОГОВЫЕ ДОХОДЫ</t>
  </si>
  <si>
    <t>000 2 07 00000 00 0000 150</t>
  </si>
  <si>
    <t>ПРОЧИЕ БЕЗВОЗМЕЗДНЫЕ ПОСТУПЛЕНИЯ</t>
  </si>
  <si>
    <t>000 2 07 04050 04 0000 150</t>
  </si>
  <si>
    <t>Прочие безвозмездные  поступления в бюджеты городских округов</t>
  </si>
  <si>
    <t>Уточненный план на 2019 год, утвержден решением Думы города от 29.10.2019 №392</t>
  </si>
  <si>
    <t xml:space="preserve">                                                                                                                    от "_19_" _12___ 2019 №_408___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</si>
</sst>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50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7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10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84" fontId="4" fillId="0" borderId="0" xfId="0" applyNumberFormat="1" applyFont="1" applyAlignment="1">
      <alignment/>
    </xf>
    <xf numFmtId="0" fontId="48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84" fontId="7" fillId="35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right"/>
    </xf>
    <xf numFmtId="0" fontId="7" fillId="0" borderId="11" xfId="0" applyFont="1" applyFill="1" applyBorder="1" applyAlignment="1">
      <alignment vertical="top" wrapText="1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left" vertical="top" wrapText="1"/>
    </xf>
    <xf numFmtId="1" fontId="6" fillId="34" borderId="11" xfId="53" applyFont="1" applyFill="1" applyBorder="1" applyAlignment="1">
      <alignment vertical="top" wrapText="1"/>
      <protection/>
    </xf>
    <xf numFmtId="184" fontId="6" fillId="0" borderId="11" xfId="0" applyNumberFormat="1" applyFont="1" applyBorder="1" applyAlignment="1">
      <alignment/>
    </xf>
    <xf numFmtId="184" fontId="7" fillId="0" borderId="11" xfId="0" applyNumberFormat="1" applyFont="1" applyBorder="1" applyAlignment="1">
      <alignment/>
    </xf>
    <xf numFmtId="184" fontId="7" fillId="34" borderId="11" xfId="0" applyNumberFormat="1" applyFont="1" applyFill="1" applyBorder="1" applyAlignment="1">
      <alignment/>
    </xf>
    <xf numFmtId="184" fontId="6" fillId="34" borderId="11" xfId="0" applyNumberFormat="1" applyFont="1" applyFill="1" applyBorder="1" applyAlignment="1">
      <alignment/>
    </xf>
    <xf numFmtId="1" fontId="6" fillId="35" borderId="11" xfId="53" applyFont="1" applyFill="1" applyBorder="1" applyAlignment="1">
      <alignment horizontal="center" vertical="center" wrapText="1"/>
      <protection/>
    </xf>
    <xf numFmtId="1" fontId="6" fillId="35" borderId="11" xfId="53" applyFont="1" applyFill="1" applyBorder="1" applyAlignment="1">
      <alignment horizontal="left" vertical="center" wrapText="1"/>
      <protection/>
    </xf>
    <xf numFmtId="1" fontId="6" fillId="0" borderId="11" xfId="53" applyFont="1" applyBorder="1" applyAlignment="1">
      <alignment horizontal="center" vertical="center" wrapText="1"/>
      <protection/>
    </xf>
    <xf numFmtId="0" fontId="7" fillId="2" borderId="11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justify" vertical="top" wrapText="1"/>
    </xf>
    <xf numFmtId="184" fontId="7" fillId="2" borderId="11" xfId="0" applyNumberFormat="1" applyFont="1" applyFill="1" applyBorder="1" applyAlignment="1">
      <alignment horizontal="right" wrapText="1"/>
    </xf>
    <xf numFmtId="184" fontId="7" fillId="2" borderId="11" xfId="0" applyNumberFormat="1" applyFont="1" applyFill="1" applyBorder="1" applyAlignment="1">
      <alignment/>
    </xf>
    <xf numFmtId="0" fontId="7" fillId="2" borderId="11" xfId="0" applyFont="1" applyFill="1" applyBorder="1" applyAlignment="1">
      <alignment vertical="top" wrapText="1"/>
    </xf>
    <xf numFmtId="0" fontId="7" fillId="2" borderId="14" xfId="0" applyFont="1" applyFill="1" applyBorder="1" applyAlignment="1">
      <alignment horizontal="justify" vertical="top" wrapText="1"/>
    </xf>
    <xf numFmtId="0" fontId="7" fillId="34" borderId="11" xfId="0" applyFont="1" applyFill="1" applyBorder="1" applyAlignment="1">
      <alignment horizontal="justify" vertical="top" wrapText="1"/>
    </xf>
    <xf numFmtId="184" fontId="7" fillId="35" borderId="11" xfId="0" applyNumberFormat="1" applyFont="1" applyFill="1" applyBorder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49" fillId="0" borderId="0" xfId="0" applyFont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" fontId="9" fillId="0" borderId="12" xfId="53" applyFont="1" applyBorder="1" applyAlignment="1">
      <alignment horizontal="center" vertical="center" wrapText="1"/>
      <protection/>
    </xf>
    <xf numFmtId="1" fontId="9" fillId="0" borderId="15" xfId="53" applyFont="1" applyBorder="1" applyAlignment="1">
      <alignment horizontal="center" vertic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0" fontId="4" fillId="35" borderId="12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28.625" style="1" customWidth="1"/>
    <col min="2" max="2" width="58.375" style="1" customWidth="1"/>
    <col min="3" max="3" width="15.25390625" style="1" customWidth="1"/>
    <col min="4" max="4" width="14.00390625" style="16" customWidth="1"/>
    <col min="5" max="5" width="15.375" style="1" customWidth="1"/>
    <col min="6" max="16384" width="9.125" style="1" customWidth="1"/>
  </cols>
  <sheetData>
    <row r="1" spans="2:5" ht="15.75">
      <c r="B1" s="72" t="s">
        <v>92</v>
      </c>
      <c r="C1" s="73"/>
      <c r="D1" s="71"/>
      <c r="E1" s="71"/>
    </row>
    <row r="2" spans="2:5" ht="15.75">
      <c r="B2" s="72" t="s">
        <v>93</v>
      </c>
      <c r="C2" s="73"/>
      <c r="D2" s="71"/>
      <c r="E2" s="71"/>
    </row>
    <row r="3" spans="2:5" ht="15.75">
      <c r="B3" s="72" t="s">
        <v>94</v>
      </c>
      <c r="C3" s="73"/>
      <c r="D3" s="71"/>
      <c r="E3" s="71"/>
    </row>
    <row r="4" spans="2:5" ht="15.75">
      <c r="B4" s="72" t="s">
        <v>159</v>
      </c>
      <c r="C4" s="71"/>
      <c r="D4" s="71"/>
      <c r="E4" s="71"/>
    </row>
    <row r="6" spans="1:5" ht="35.25" customHeight="1">
      <c r="A6" s="70" t="s">
        <v>103</v>
      </c>
      <c r="B6" s="70"/>
      <c r="C6" s="70"/>
      <c r="D6" s="71"/>
      <c r="E6" s="71"/>
    </row>
    <row r="7" spans="1:3" ht="12" customHeight="1">
      <c r="A7" s="32"/>
      <c r="B7" s="32"/>
      <c r="C7" s="32"/>
    </row>
    <row r="8" spans="1:5" ht="18.75">
      <c r="A8" s="2"/>
      <c r="B8" s="2"/>
      <c r="E8" s="33" t="s">
        <v>81</v>
      </c>
    </row>
    <row r="9" spans="1:5" ht="12.75" customHeight="1">
      <c r="A9" s="74" t="s">
        <v>38</v>
      </c>
      <c r="B9" s="76" t="s">
        <v>82</v>
      </c>
      <c r="C9" s="77" t="s">
        <v>158</v>
      </c>
      <c r="D9" s="66" t="s">
        <v>91</v>
      </c>
      <c r="E9" s="68" t="s">
        <v>104</v>
      </c>
    </row>
    <row r="10" spans="1:5" ht="65.25" customHeight="1">
      <c r="A10" s="75"/>
      <c r="B10" s="76"/>
      <c r="C10" s="78"/>
      <c r="D10" s="67"/>
      <c r="E10" s="69"/>
    </row>
    <row r="11" spans="1:5" ht="12.75">
      <c r="A11" s="3">
        <v>1</v>
      </c>
      <c r="B11" s="3">
        <v>2</v>
      </c>
      <c r="C11" s="3">
        <v>3</v>
      </c>
      <c r="D11" s="3">
        <v>4</v>
      </c>
      <c r="E11" s="3">
        <v>5</v>
      </c>
    </row>
    <row r="12" spans="1:5" ht="15.75" customHeight="1">
      <c r="A12" s="52" t="s">
        <v>16</v>
      </c>
      <c r="B12" s="35" t="s">
        <v>45</v>
      </c>
      <c r="C12" s="24">
        <f>SUM(C13+C27)</f>
        <v>1448738.3</v>
      </c>
      <c r="D12" s="24">
        <f>SUM(D13+D27)</f>
        <v>25414.6</v>
      </c>
      <c r="E12" s="46">
        <f>SUM(C12+D12)</f>
        <v>1474152.9000000001</v>
      </c>
    </row>
    <row r="13" spans="1:5" ht="15" customHeight="1">
      <c r="A13" s="4"/>
      <c r="B13" s="35" t="s">
        <v>61</v>
      </c>
      <c r="C13" s="24">
        <f>SUM(C14+C16+C18+C23+C26)</f>
        <v>1152338.7</v>
      </c>
      <c r="D13" s="24">
        <f>SUM(D14+D16+D18+D23+D26)</f>
        <v>24049</v>
      </c>
      <c r="E13" s="46">
        <f aca="true" t="shared" si="0" ref="E13:E87">SUM(C13+D13)</f>
        <v>1176387.7</v>
      </c>
    </row>
    <row r="14" spans="1:5" ht="15">
      <c r="A14" s="8" t="s">
        <v>17</v>
      </c>
      <c r="B14" s="36" t="s">
        <v>0</v>
      </c>
      <c r="C14" s="25">
        <f>SUM(C15)</f>
        <v>908045.7</v>
      </c>
      <c r="D14" s="25">
        <f>SUM(D15)</f>
        <v>0</v>
      </c>
      <c r="E14" s="48">
        <f t="shared" si="0"/>
        <v>908045.7</v>
      </c>
    </row>
    <row r="15" spans="1:5" ht="15">
      <c r="A15" s="5" t="s">
        <v>18</v>
      </c>
      <c r="B15" s="6" t="s">
        <v>89</v>
      </c>
      <c r="C15" s="15">
        <v>908045.7</v>
      </c>
      <c r="D15" s="47"/>
      <c r="E15" s="47">
        <f t="shared" si="0"/>
        <v>908045.7</v>
      </c>
    </row>
    <row r="16" spans="1:5" ht="48" customHeight="1">
      <c r="A16" s="8" t="s">
        <v>54</v>
      </c>
      <c r="B16" s="36" t="s">
        <v>46</v>
      </c>
      <c r="C16" s="30">
        <f>SUM(C17)</f>
        <v>12349</v>
      </c>
      <c r="D16" s="30">
        <f>D17</f>
        <v>1251</v>
      </c>
      <c r="E16" s="48">
        <f t="shared" si="0"/>
        <v>13600</v>
      </c>
    </row>
    <row r="17" spans="1:5" s="12" customFormat="1" ht="30">
      <c r="A17" s="11" t="s">
        <v>52</v>
      </c>
      <c r="B17" s="37" t="s">
        <v>53</v>
      </c>
      <c r="C17" s="31">
        <v>12349</v>
      </c>
      <c r="D17" s="60">
        <v>1251</v>
      </c>
      <c r="E17" s="47">
        <f t="shared" si="0"/>
        <v>13600</v>
      </c>
    </row>
    <row r="18" spans="1:5" ht="15">
      <c r="A18" s="8" t="s">
        <v>19</v>
      </c>
      <c r="B18" s="36" t="s">
        <v>7</v>
      </c>
      <c r="C18" s="30">
        <f>SUM(C19:C22)</f>
        <v>170930</v>
      </c>
      <c r="D18" s="30">
        <f>SUM(D19:D22)</f>
        <v>6201</v>
      </c>
      <c r="E18" s="48">
        <f t="shared" si="0"/>
        <v>177131</v>
      </c>
    </row>
    <row r="19" spans="1:5" ht="30">
      <c r="A19" s="5" t="s">
        <v>43</v>
      </c>
      <c r="B19" s="38" t="s">
        <v>9</v>
      </c>
      <c r="C19" s="28">
        <v>128900</v>
      </c>
      <c r="D19" s="47">
        <v>9300</v>
      </c>
      <c r="E19" s="47">
        <f t="shared" si="0"/>
        <v>138200</v>
      </c>
    </row>
    <row r="20" spans="1:5" ht="30">
      <c r="A20" s="5" t="s">
        <v>20</v>
      </c>
      <c r="B20" s="38" t="s">
        <v>10</v>
      </c>
      <c r="C20" s="28">
        <v>31000</v>
      </c>
      <c r="D20" s="47">
        <v>1400</v>
      </c>
      <c r="E20" s="47">
        <f t="shared" si="0"/>
        <v>32400</v>
      </c>
    </row>
    <row r="21" spans="1:5" ht="15">
      <c r="A21" s="5" t="s">
        <v>34</v>
      </c>
      <c r="B21" s="38" t="s">
        <v>35</v>
      </c>
      <c r="C21" s="28">
        <v>30</v>
      </c>
      <c r="D21" s="47">
        <v>1</v>
      </c>
      <c r="E21" s="47">
        <f t="shared" si="0"/>
        <v>31</v>
      </c>
    </row>
    <row r="22" spans="1:5" ht="30">
      <c r="A22" s="5" t="s">
        <v>47</v>
      </c>
      <c r="B22" s="38" t="s">
        <v>48</v>
      </c>
      <c r="C22" s="28">
        <v>11000</v>
      </c>
      <c r="D22" s="47">
        <v>-4500</v>
      </c>
      <c r="E22" s="47">
        <f t="shared" si="0"/>
        <v>6500</v>
      </c>
    </row>
    <row r="23" spans="1:5" ht="15">
      <c r="A23" s="9" t="s">
        <v>21</v>
      </c>
      <c r="B23" s="39" t="s">
        <v>1</v>
      </c>
      <c r="C23" s="25">
        <f>SUM(C24:C25)</f>
        <v>51935</v>
      </c>
      <c r="D23" s="25">
        <f>SUM(D24:D25)</f>
        <v>16400</v>
      </c>
      <c r="E23" s="48">
        <f t="shared" si="0"/>
        <v>68335</v>
      </c>
    </row>
    <row r="24" spans="1:5" ht="15">
      <c r="A24" s="7" t="s">
        <v>22</v>
      </c>
      <c r="B24" s="6" t="s">
        <v>11</v>
      </c>
      <c r="C24" s="15">
        <v>14000</v>
      </c>
      <c r="D24" s="47">
        <v>9700</v>
      </c>
      <c r="E24" s="47">
        <f t="shared" si="0"/>
        <v>23700</v>
      </c>
    </row>
    <row r="25" spans="1:5" ht="15">
      <c r="A25" s="5" t="s">
        <v>23</v>
      </c>
      <c r="B25" s="6" t="s">
        <v>12</v>
      </c>
      <c r="C25" s="15">
        <v>37935</v>
      </c>
      <c r="D25" s="47">
        <v>6700</v>
      </c>
      <c r="E25" s="47">
        <f t="shared" si="0"/>
        <v>44635</v>
      </c>
    </row>
    <row r="26" spans="1:5" ht="15">
      <c r="A26" s="9" t="s">
        <v>24</v>
      </c>
      <c r="B26" s="39" t="s">
        <v>8</v>
      </c>
      <c r="C26" s="25">
        <v>9079</v>
      </c>
      <c r="D26" s="48">
        <v>197</v>
      </c>
      <c r="E26" s="48">
        <f t="shared" si="0"/>
        <v>9276</v>
      </c>
    </row>
    <row r="27" spans="1:5" ht="18" customHeight="1">
      <c r="A27" s="7"/>
      <c r="B27" s="18" t="s">
        <v>62</v>
      </c>
      <c r="C27" s="24">
        <f>SUM(C28+C35+C37+C42+C49+C50)</f>
        <v>296399.60000000003</v>
      </c>
      <c r="D27" s="24">
        <f>SUM(D28+D35+D37+D42+D49+D50)</f>
        <v>1365.6000000000004</v>
      </c>
      <c r="E27" s="46">
        <f t="shared" si="0"/>
        <v>297765.2</v>
      </c>
    </row>
    <row r="28" spans="1:5" ht="45">
      <c r="A28" s="8" t="s">
        <v>25</v>
      </c>
      <c r="B28" s="39" t="s">
        <v>2</v>
      </c>
      <c r="C28" s="25">
        <f>SUM(C29:C34)</f>
        <v>171947.7</v>
      </c>
      <c r="D28" s="25">
        <f>SUM(D29:D34)</f>
        <v>3941.3</v>
      </c>
      <c r="E28" s="48">
        <f t="shared" si="0"/>
        <v>175889</v>
      </c>
    </row>
    <row r="29" spans="1:5" ht="45" customHeight="1">
      <c r="A29" s="5" t="s">
        <v>77</v>
      </c>
      <c r="B29" s="40" t="s">
        <v>78</v>
      </c>
      <c r="C29" s="26">
        <v>1231.7</v>
      </c>
      <c r="D29" s="47">
        <v>57.3</v>
      </c>
      <c r="E29" s="47">
        <f t="shared" si="0"/>
        <v>1289</v>
      </c>
    </row>
    <row r="30" spans="1:5" ht="75">
      <c r="A30" s="5" t="s">
        <v>40</v>
      </c>
      <c r="B30" s="6" t="s">
        <v>14</v>
      </c>
      <c r="C30" s="15">
        <v>126620</v>
      </c>
      <c r="D30" s="47"/>
      <c r="E30" s="47">
        <f t="shared" si="0"/>
        <v>126620</v>
      </c>
    </row>
    <row r="31" spans="1:5" ht="75">
      <c r="A31" s="5" t="s">
        <v>36</v>
      </c>
      <c r="B31" s="6" t="s">
        <v>44</v>
      </c>
      <c r="C31" s="15">
        <v>1046</v>
      </c>
      <c r="D31" s="47">
        <v>284</v>
      </c>
      <c r="E31" s="47">
        <f t="shared" si="0"/>
        <v>1330</v>
      </c>
    </row>
    <row r="32" spans="1:5" ht="60.75" customHeight="1">
      <c r="A32" s="5" t="s">
        <v>26</v>
      </c>
      <c r="B32" s="6" t="s">
        <v>39</v>
      </c>
      <c r="C32" s="15">
        <v>400</v>
      </c>
      <c r="D32" s="47">
        <v>100</v>
      </c>
      <c r="E32" s="47">
        <f t="shared" si="0"/>
        <v>500</v>
      </c>
    </row>
    <row r="33" spans="1:5" ht="33" customHeight="1">
      <c r="A33" s="5" t="s">
        <v>49</v>
      </c>
      <c r="B33" s="6" t="s">
        <v>50</v>
      </c>
      <c r="C33" s="15">
        <v>38500</v>
      </c>
      <c r="D33" s="47">
        <v>2750</v>
      </c>
      <c r="E33" s="47">
        <f t="shared" si="0"/>
        <v>41250</v>
      </c>
    </row>
    <row r="34" spans="1:5" ht="75">
      <c r="A34" s="5" t="s">
        <v>55</v>
      </c>
      <c r="B34" s="14" t="s">
        <v>56</v>
      </c>
      <c r="C34" s="15">
        <v>4150</v>
      </c>
      <c r="D34" s="47">
        <v>750</v>
      </c>
      <c r="E34" s="47">
        <f t="shared" si="0"/>
        <v>4900</v>
      </c>
    </row>
    <row r="35" spans="1:5" ht="31.5" customHeight="1">
      <c r="A35" s="8" t="s">
        <v>27</v>
      </c>
      <c r="B35" s="39" t="s">
        <v>3</v>
      </c>
      <c r="C35" s="25">
        <f>SUM(C36)</f>
        <v>8428</v>
      </c>
      <c r="D35" s="25">
        <f>SUM(D36)</f>
        <v>-628</v>
      </c>
      <c r="E35" s="48">
        <f t="shared" si="0"/>
        <v>7800</v>
      </c>
    </row>
    <row r="36" spans="1:5" ht="17.25" customHeight="1">
      <c r="A36" s="5" t="s">
        <v>28</v>
      </c>
      <c r="B36" s="6" t="s">
        <v>4</v>
      </c>
      <c r="C36" s="15">
        <v>8428</v>
      </c>
      <c r="D36" s="47">
        <v>-628</v>
      </c>
      <c r="E36" s="47">
        <f t="shared" si="0"/>
        <v>7800</v>
      </c>
    </row>
    <row r="37" spans="1:5" ht="30">
      <c r="A37" s="8" t="s">
        <v>29</v>
      </c>
      <c r="B37" s="39" t="s">
        <v>128</v>
      </c>
      <c r="C37" s="25">
        <v>992.4</v>
      </c>
      <c r="D37" s="25">
        <f>SUM(D38:D41)</f>
        <v>614.7</v>
      </c>
      <c r="E37" s="48">
        <f t="shared" si="0"/>
        <v>1607.1</v>
      </c>
    </row>
    <row r="38" spans="1:5" ht="45">
      <c r="A38" s="5" t="s">
        <v>59</v>
      </c>
      <c r="B38" s="17" t="s">
        <v>60</v>
      </c>
      <c r="C38" s="15">
        <v>84</v>
      </c>
      <c r="D38" s="47">
        <v>2</v>
      </c>
      <c r="E38" s="47">
        <f t="shared" si="0"/>
        <v>86</v>
      </c>
    </row>
    <row r="39" spans="1:5" ht="30">
      <c r="A39" s="5" t="s">
        <v>79</v>
      </c>
      <c r="B39" s="17" t="s">
        <v>80</v>
      </c>
      <c r="C39" s="15">
        <v>185</v>
      </c>
      <c r="D39" s="47">
        <v>10</v>
      </c>
      <c r="E39" s="47">
        <f t="shared" si="0"/>
        <v>195</v>
      </c>
    </row>
    <row r="40" spans="1:5" ht="45">
      <c r="A40" s="5" t="s">
        <v>146</v>
      </c>
      <c r="B40" s="17" t="s">
        <v>147</v>
      </c>
      <c r="C40" s="15">
        <v>188.4</v>
      </c>
      <c r="D40" s="47">
        <v>7.6</v>
      </c>
      <c r="E40" s="47">
        <f t="shared" si="0"/>
        <v>196</v>
      </c>
    </row>
    <row r="41" spans="1:5" ht="30">
      <c r="A41" s="5" t="s">
        <v>42</v>
      </c>
      <c r="B41" s="6" t="s">
        <v>41</v>
      </c>
      <c r="C41" s="15">
        <v>535</v>
      </c>
      <c r="D41" s="60">
        <v>595.1</v>
      </c>
      <c r="E41" s="47">
        <f t="shared" si="0"/>
        <v>1130.1</v>
      </c>
    </row>
    <row r="42" spans="1:5" ht="30">
      <c r="A42" s="8" t="s">
        <v>30</v>
      </c>
      <c r="B42" s="39" t="s">
        <v>5</v>
      </c>
      <c r="C42" s="25">
        <f>SUM(C43:C48)</f>
        <v>102599.00000000001</v>
      </c>
      <c r="D42" s="25">
        <f>SUM(D43:D48)</f>
        <v>-4254.9</v>
      </c>
      <c r="E42" s="48">
        <f t="shared" si="0"/>
        <v>98344.10000000002</v>
      </c>
    </row>
    <row r="43" spans="1:5" ht="30">
      <c r="A43" s="5" t="s">
        <v>31</v>
      </c>
      <c r="B43" s="6" t="s">
        <v>13</v>
      </c>
      <c r="C43" s="15">
        <v>29500</v>
      </c>
      <c r="D43" s="47">
        <v>1400</v>
      </c>
      <c r="E43" s="47">
        <f t="shared" si="0"/>
        <v>30900</v>
      </c>
    </row>
    <row r="44" spans="1:5" ht="91.5" customHeight="1">
      <c r="A44" s="5" t="s">
        <v>51</v>
      </c>
      <c r="B44" s="41" t="s">
        <v>86</v>
      </c>
      <c r="C44" s="15">
        <v>60000.6</v>
      </c>
      <c r="D44" s="60">
        <v>-16256</v>
      </c>
      <c r="E44" s="47">
        <f t="shared" si="0"/>
        <v>43744.6</v>
      </c>
    </row>
    <row r="45" spans="1:5" ht="91.5" customHeight="1">
      <c r="A45" s="5" t="s">
        <v>90</v>
      </c>
      <c r="B45" s="41" t="s">
        <v>95</v>
      </c>
      <c r="C45" s="15">
        <v>12</v>
      </c>
      <c r="D45" s="47"/>
      <c r="E45" s="47">
        <f t="shared" si="0"/>
        <v>12</v>
      </c>
    </row>
    <row r="46" spans="1:5" ht="48" customHeight="1">
      <c r="A46" s="5" t="s">
        <v>57</v>
      </c>
      <c r="B46" s="6" t="s">
        <v>58</v>
      </c>
      <c r="C46" s="15">
        <v>12732</v>
      </c>
      <c r="D46" s="47">
        <v>10568</v>
      </c>
      <c r="E46" s="47">
        <f t="shared" si="0"/>
        <v>23300</v>
      </c>
    </row>
    <row r="47" spans="1:5" ht="48" customHeight="1">
      <c r="A47" s="5" t="s">
        <v>83</v>
      </c>
      <c r="B47" s="42" t="s">
        <v>84</v>
      </c>
      <c r="C47" s="15">
        <v>87.1</v>
      </c>
      <c r="D47" s="47"/>
      <c r="E47" s="47">
        <f t="shared" si="0"/>
        <v>87.1</v>
      </c>
    </row>
    <row r="48" spans="1:5" ht="89.25" customHeight="1">
      <c r="A48" s="5" t="s">
        <v>148</v>
      </c>
      <c r="B48" s="42" t="s">
        <v>149</v>
      </c>
      <c r="C48" s="15">
        <v>267.3</v>
      </c>
      <c r="D48" s="47">
        <v>33.1</v>
      </c>
      <c r="E48" s="47">
        <f t="shared" si="0"/>
        <v>300.40000000000003</v>
      </c>
    </row>
    <row r="49" spans="1:5" ht="15">
      <c r="A49" s="8" t="s">
        <v>32</v>
      </c>
      <c r="B49" s="39" t="s">
        <v>6</v>
      </c>
      <c r="C49" s="25">
        <v>10732.5</v>
      </c>
      <c r="D49" s="48">
        <v>1600</v>
      </c>
      <c r="E49" s="48">
        <f t="shared" si="0"/>
        <v>12332.5</v>
      </c>
    </row>
    <row r="50" spans="1:5" ht="15">
      <c r="A50" s="8" t="s">
        <v>152</v>
      </c>
      <c r="B50" s="39" t="s">
        <v>153</v>
      </c>
      <c r="C50" s="25">
        <f>C51</f>
        <v>1700</v>
      </c>
      <c r="D50" s="48">
        <f>D51</f>
        <v>92.5</v>
      </c>
      <c r="E50" s="48">
        <f t="shared" si="0"/>
        <v>1792.5</v>
      </c>
    </row>
    <row r="51" spans="1:5" ht="15">
      <c r="A51" s="5" t="s">
        <v>151</v>
      </c>
      <c r="B51" s="63" t="s">
        <v>150</v>
      </c>
      <c r="C51" s="15">
        <v>1700</v>
      </c>
      <c r="D51" s="47">
        <v>92.5</v>
      </c>
      <c r="E51" s="47">
        <f>SUM(C51+D51)</f>
        <v>1792.5</v>
      </c>
    </row>
    <row r="52" spans="1:5" ht="20.25" customHeight="1">
      <c r="A52" s="50" t="s">
        <v>33</v>
      </c>
      <c r="B52" s="51" t="s">
        <v>37</v>
      </c>
      <c r="C52" s="29">
        <f>SUM(C53+C79+C81+C83+C85)</f>
        <v>3560292.7</v>
      </c>
      <c r="D52" s="29">
        <f>SUM(D53+D79+D81+D83+D85)</f>
        <v>270863.1</v>
      </c>
      <c r="E52" s="29">
        <f>C52+D52</f>
        <v>3831155.8000000003</v>
      </c>
    </row>
    <row r="53" spans="1:5" ht="46.5" customHeight="1">
      <c r="A53" s="21" t="s">
        <v>63</v>
      </c>
      <c r="B53" s="43" t="s">
        <v>64</v>
      </c>
      <c r="C53" s="19">
        <f>SUM(C54,C58,C67,C76)</f>
        <v>3538125.9000000004</v>
      </c>
      <c r="D53" s="19">
        <f>SUM(D54,D58,D67,D76)</f>
        <v>270923.3</v>
      </c>
      <c r="E53" s="48">
        <f t="shared" si="0"/>
        <v>3809049.2</v>
      </c>
    </row>
    <row r="54" spans="1:5" ht="30">
      <c r="A54" s="53" t="s">
        <v>105</v>
      </c>
      <c r="B54" s="54" t="s">
        <v>88</v>
      </c>
      <c r="C54" s="55">
        <f>SUM(C55:C57)</f>
        <v>602033.8</v>
      </c>
      <c r="D54" s="56">
        <f>D55+D56+D57</f>
        <v>63434.6</v>
      </c>
      <c r="E54" s="56">
        <f t="shared" si="0"/>
        <v>665468.4</v>
      </c>
    </row>
    <row r="55" spans="1:5" ht="30">
      <c r="A55" s="22" t="s">
        <v>106</v>
      </c>
      <c r="B55" s="13" t="s">
        <v>65</v>
      </c>
      <c r="C55" s="20">
        <v>487147.8</v>
      </c>
      <c r="D55" s="47"/>
      <c r="E55" s="47">
        <f t="shared" si="0"/>
        <v>487147.8</v>
      </c>
    </row>
    <row r="56" spans="1:5" ht="30">
      <c r="A56" s="22" t="s">
        <v>107</v>
      </c>
      <c r="B56" s="13" t="s">
        <v>66</v>
      </c>
      <c r="C56" s="20">
        <v>74501.5</v>
      </c>
      <c r="D56" s="60"/>
      <c r="E56" s="60">
        <f t="shared" si="0"/>
        <v>74501.5</v>
      </c>
    </row>
    <row r="57" spans="1:5" ht="15">
      <c r="A57" s="22" t="s">
        <v>108</v>
      </c>
      <c r="B57" s="13" t="s">
        <v>101</v>
      </c>
      <c r="C57" s="20">
        <v>40384.5</v>
      </c>
      <c r="D57" s="60">
        <v>63434.6</v>
      </c>
      <c r="E57" s="60">
        <f t="shared" si="0"/>
        <v>103819.1</v>
      </c>
    </row>
    <row r="58" spans="1:5" ht="30">
      <c r="A58" s="53" t="s">
        <v>109</v>
      </c>
      <c r="B58" s="57" t="s">
        <v>67</v>
      </c>
      <c r="C58" s="55">
        <f>SUM(C59:C66)</f>
        <v>946705.3</v>
      </c>
      <c r="D58" s="56">
        <f>D59+D60+D61+D62+D63+D64+D65+D66</f>
        <v>254073.7</v>
      </c>
      <c r="E58" s="56">
        <f>SUM(C58+D58)</f>
        <v>1200779</v>
      </c>
    </row>
    <row r="59" spans="1:5" ht="60">
      <c r="A59" s="22" t="s">
        <v>110</v>
      </c>
      <c r="B59" s="34" t="s">
        <v>111</v>
      </c>
      <c r="C59" s="61">
        <v>40668.5</v>
      </c>
      <c r="D59" s="47">
        <v>-1747.2</v>
      </c>
      <c r="E59" s="47">
        <f t="shared" si="0"/>
        <v>38921.3</v>
      </c>
    </row>
    <row r="60" spans="1:5" ht="47.25" customHeight="1">
      <c r="A60" s="22" t="s">
        <v>112</v>
      </c>
      <c r="B60" s="13" t="s">
        <v>74</v>
      </c>
      <c r="C60" s="20">
        <v>131844.1</v>
      </c>
      <c r="D60" s="47">
        <v>-1842.5</v>
      </c>
      <c r="E60" s="47">
        <f t="shared" si="0"/>
        <v>130001.6</v>
      </c>
    </row>
    <row r="61" spans="1:5" ht="119.25" customHeight="1">
      <c r="A61" s="22" t="s">
        <v>142</v>
      </c>
      <c r="B61" s="65" t="s">
        <v>144</v>
      </c>
      <c r="C61" s="20">
        <v>3923.8</v>
      </c>
      <c r="D61" s="47"/>
      <c r="E61" s="47">
        <f t="shared" si="0"/>
        <v>3923.8</v>
      </c>
    </row>
    <row r="62" spans="1:5" ht="90.75" customHeight="1">
      <c r="A62" s="22" t="s">
        <v>143</v>
      </c>
      <c r="B62" s="64" t="s">
        <v>145</v>
      </c>
      <c r="C62" s="20">
        <v>6137.2</v>
      </c>
      <c r="D62" s="47"/>
      <c r="E62" s="47">
        <f t="shared" si="0"/>
        <v>6137.2</v>
      </c>
    </row>
    <row r="63" spans="1:5" ht="32.25" customHeight="1">
      <c r="A63" s="22" t="s">
        <v>113</v>
      </c>
      <c r="B63" s="13" t="s">
        <v>97</v>
      </c>
      <c r="C63" s="20">
        <v>1575.1</v>
      </c>
      <c r="D63" s="60">
        <v>-0.1</v>
      </c>
      <c r="E63" s="47">
        <f t="shared" si="0"/>
        <v>1575</v>
      </c>
    </row>
    <row r="64" spans="1:5" ht="30.75" customHeight="1">
      <c r="A64" s="22" t="s">
        <v>114</v>
      </c>
      <c r="B64" s="34" t="s">
        <v>87</v>
      </c>
      <c r="C64" s="20">
        <v>14031.9</v>
      </c>
      <c r="D64" s="47"/>
      <c r="E64" s="47">
        <f t="shared" si="0"/>
        <v>14031.9</v>
      </c>
    </row>
    <row r="65" spans="1:5" ht="32.25" customHeight="1">
      <c r="A65" s="22" t="s">
        <v>115</v>
      </c>
      <c r="B65" s="23" t="s">
        <v>129</v>
      </c>
      <c r="C65" s="20">
        <v>17578.9</v>
      </c>
      <c r="D65" s="47"/>
      <c r="E65" s="47">
        <f t="shared" si="0"/>
        <v>17578.9</v>
      </c>
    </row>
    <row r="66" spans="1:5" ht="15">
      <c r="A66" s="22" t="s">
        <v>116</v>
      </c>
      <c r="B66" s="13" t="s">
        <v>68</v>
      </c>
      <c r="C66" s="20">
        <v>730945.8</v>
      </c>
      <c r="D66" s="47">
        <v>257663.5</v>
      </c>
      <c r="E66" s="47">
        <f>SUM(C66+D66)</f>
        <v>988609.3</v>
      </c>
    </row>
    <row r="67" spans="1:5" ht="30">
      <c r="A67" s="53" t="s">
        <v>117</v>
      </c>
      <c r="B67" s="58" t="s">
        <v>76</v>
      </c>
      <c r="C67" s="55">
        <f>C68+C69+C70+C71+C72+C73+C74+C75</f>
        <v>1963055.6</v>
      </c>
      <c r="D67" s="55">
        <f>D68+D69+D70+D71+D72+D73+D74+D75</f>
        <v>-46429.1</v>
      </c>
      <c r="E67" s="56">
        <f t="shared" si="0"/>
        <v>1916626.5</v>
      </c>
    </row>
    <row r="68" spans="1:5" ht="31.5" customHeight="1">
      <c r="A68" s="22" t="s">
        <v>118</v>
      </c>
      <c r="B68" s="13" t="s">
        <v>70</v>
      </c>
      <c r="C68" s="20">
        <v>1839319.5</v>
      </c>
      <c r="D68" s="47">
        <v>-27747.9</v>
      </c>
      <c r="E68" s="47">
        <f t="shared" si="0"/>
        <v>1811571.6</v>
      </c>
    </row>
    <row r="69" spans="1:5" ht="75">
      <c r="A69" s="22" t="s">
        <v>119</v>
      </c>
      <c r="B69" s="13" t="s">
        <v>75</v>
      </c>
      <c r="C69" s="20">
        <v>40592.7</v>
      </c>
      <c r="D69" s="47">
        <v>-2569.7</v>
      </c>
      <c r="E69" s="47">
        <f t="shared" si="0"/>
        <v>38023</v>
      </c>
    </row>
    <row r="70" spans="1:5" ht="60">
      <c r="A70" s="22" t="s">
        <v>120</v>
      </c>
      <c r="B70" s="13" t="s">
        <v>71</v>
      </c>
      <c r="C70" s="20">
        <v>49783.1</v>
      </c>
      <c r="D70" s="60">
        <v>0.1</v>
      </c>
      <c r="E70" s="47">
        <f t="shared" si="0"/>
        <v>49783.2</v>
      </c>
    </row>
    <row r="71" spans="1:5" ht="60">
      <c r="A71" s="22" t="s">
        <v>121</v>
      </c>
      <c r="B71" s="44" t="s">
        <v>85</v>
      </c>
      <c r="C71" s="20">
        <v>9.8</v>
      </c>
      <c r="D71" s="47"/>
      <c r="E71" s="47">
        <f t="shared" si="0"/>
        <v>9.8</v>
      </c>
    </row>
    <row r="72" spans="1:5" ht="105">
      <c r="A72" s="22" t="s">
        <v>132</v>
      </c>
      <c r="B72" s="63" t="s">
        <v>133</v>
      </c>
      <c r="C72" s="20">
        <v>2319.1</v>
      </c>
      <c r="D72" s="47"/>
      <c r="E72" s="47">
        <f>SUM(C72+D72)</f>
        <v>2319.1</v>
      </c>
    </row>
    <row r="73" spans="1:5" ht="61.5" customHeight="1">
      <c r="A73" s="22" t="s">
        <v>122</v>
      </c>
      <c r="B73" s="13" t="s">
        <v>96</v>
      </c>
      <c r="C73" s="20">
        <v>17763.5</v>
      </c>
      <c r="D73" s="47">
        <v>-12559</v>
      </c>
      <c r="E73" s="47">
        <f t="shared" si="0"/>
        <v>5204.5</v>
      </c>
    </row>
    <row r="74" spans="1:5" ht="75.75" customHeight="1">
      <c r="A74" s="22" t="s">
        <v>123</v>
      </c>
      <c r="B74" s="13" t="s">
        <v>102</v>
      </c>
      <c r="C74" s="20">
        <v>6217.2</v>
      </c>
      <c r="D74" s="47">
        <v>-3552.6</v>
      </c>
      <c r="E74" s="47">
        <f>SUM(C74+D74)</f>
        <v>2664.6</v>
      </c>
    </row>
    <row r="75" spans="1:5" ht="30">
      <c r="A75" s="22" t="s">
        <v>124</v>
      </c>
      <c r="B75" s="23" t="s">
        <v>69</v>
      </c>
      <c r="C75" s="20">
        <v>7050.7</v>
      </c>
      <c r="D75" s="47"/>
      <c r="E75" s="47">
        <f t="shared" si="0"/>
        <v>7050.7</v>
      </c>
    </row>
    <row r="76" spans="1:5" ht="15">
      <c r="A76" s="53" t="s">
        <v>125</v>
      </c>
      <c r="B76" s="57" t="s">
        <v>72</v>
      </c>
      <c r="C76" s="55">
        <f>SUM(C77:C78)</f>
        <v>26331.2</v>
      </c>
      <c r="D76" s="55">
        <f>SUM(D77:D78)</f>
        <v>-155.9</v>
      </c>
      <c r="E76" s="56">
        <f t="shared" si="0"/>
        <v>26175.3</v>
      </c>
    </row>
    <row r="77" spans="1:5" ht="60">
      <c r="A77" s="22" t="s">
        <v>130</v>
      </c>
      <c r="B77" s="62" t="s">
        <v>131</v>
      </c>
      <c r="C77" s="20">
        <v>0</v>
      </c>
      <c r="D77" s="47"/>
      <c r="E77" s="47">
        <f>SUM(C77+D77)</f>
        <v>0</v>
      </c>
    </row>
    <row r="78" spans="1:5" ht="30">
      <c r="A78" s="22" t="s">
        <v>126</v>
      </c>
      <c r="B78" s="13" t="s">
        <v>73</v>
      </c>
      <c r="C78" s="20">
        <v>26331.2</v>
      </c>
      <c r="D78" s="47">
        <v>-155.9</v>
      </c>
      <c r="E78" s="47">
        <f t="shared" si="0"/>
        <v>26175.3</v>
      </c>
    </row>
    <row r="79" spans="1:5" ht="45">
      <c r="A79" s="21" t="s">
        <v>135</v>
      </c>
      <c r="B79" s="59" t="s">
        <v>137</v>
      </c>
      <c r="C79" s="19">
        <f>C80</f>
        <v>3531.8</v>
      </c>
      <c r="D79" s="19">
        <f>D80</f>
        <v>300</v>
      </c>
      <c r="E79" s="19">
        <f>E80</f>
        <v>3831.8</v>
      </c>
    </row>
    <row r="80" spans="1:5" ht="30">
      <c r="A80" s="22" t="s">
        <v>138</v>
      </c>
      <c r="B80" s="13" t="s">
        <v>140</v>
      </c>
      <c r="C80" s="20">
        <v>3531.8</v>
      </c>
      <c r="D80" s="47">
        <v>300</v>
      </c>
      <c r="E80" s="47">
        <f>SUM(C80+D80)</f>
        <v>3831.8</v>
      </c>
    </row>
    <row r="81" spans="1:5" ht="30">
      <c r="A81" s="21" t="s">
        <v>136</v>
      </c>
      <c r="B81" s="59" t="s">
        <v>134</v>
      </c>
      <c r="C81" s="19">
        <f>C82</f>
        <v>18635</v>
      </c>
      <c r="D81" s="19">
        <f>D82</f>
        <v>-66.4</v>
      </c>
      <c r="E81" s="19">
        <f>E82</f>
        <v>18568.6</v>
      </c>
    </row>
    <row r="82" spans="1:5" ht="33" customHeight="1">
      <c r="A82" s="22" t="s">
        <v>139</v>
      </c>
      <c r="B82" s="13" t="s">
        <v>141</v>
      </c>
      <c r="C82" s="20">
        <v>18635</v>
      </c>
      <c r="D82" s="60">
        <v>-66.4</v>
      </c>
      <c r="E82" s="47">
        <f>SUM(C82+D82)</f>
        <v>18568.6</v>
      </c>
    </row>
    <row r="83" spans="1:5" ht="18" customHeight="1">
      <c r="A83" s="21" t="s">
        <v>154</v>
      </c>
      <c r="B83" s="59" t="s">
        <v>155</v>
      </c>
      <c r="C83" s="19">
        <f>C84</f>
        <v>0</v>
      </c>
      <c r="D83" s="19">
        <f>D84</f>
        <v>0</v>
      </c>
      <c r="E83" s="19">
        <f>E84</f>
        <v>0</v>
      </c>
    </row>
    <row r="84" spans="1:5" ht="30.75" customHeight="1">
      <c r="A84" s="22" t="s">
        <v>156</v>
      </c>
      <c r="B84" s="13" t="s">
        <v>157</v>
      </c>
      <c r="C84" s="20">
        <v>0</v>
      </c>
      <c r="D84" s="47"/>
      <c r="E84" s="47">
        <f>SUM(C84+D84)</f>
        <v>0</v>
      </c>
    </row>
    <row r="85" spans="1:5" ht="45">
      <c r="A85" s="21" t="s">
        <v>98</v>
      </c>
      <c r="B85" s="59" t="s">
        <v>99</v>
      </c>
      <c r="C85" s="19">
        <f>C86</f>
        <v>0</v>
      </c>
      <c r="D85" s="19">
        <f>D86</f>
        <v>-293.8</v>
      </c>
      <c r="E85" s="19">
        <f>E86</f>
        <v>-293.8</v>
      </c>
    </row>
    <row r="86" spans="1:5" ht="45">
      <c r="A86" s="22" t="s">
        <v>127</v>
      </c>
      <c r="B86" s="13" t="s">
        <v>100</v>
      </c>
      <c r="C86" s="20">
        <v>0</v>
      </c>
      <c r="D86" s="60">
        <v>-293.8</v>
      </c>
      <c r="E86" s="47">
        <f t="shared" si="0"/>
        <v>-293.8</v>
      </c>
    </row>
    <row r="87" spans="1:5" ht="14.25">
      <c r="A87" s="10"/>
      <c r="B87" s="45" t="s">
        <v>15</v>
      </c>
      <c r="C87" s="27">
        <f>SUM(C12+C52)</f>
        <v>5009031</v>
      </c>
      <c r="D87" s="27">
        <f>SUM(D12+D52)</f>
        <v>296277.69999999995</v>
      </c>
      <c r="E87" s="49">
        <f t="shared" si="0"/>
        <v>5305308.7</v>
      </c>
    </row>
  </sheetData>
  <sheetProtection/>
  <mergeCells count="10">
    <mergeCell ref="D9:D10"/>
    <mergeCell ref="E9:E10"/>
    <mergeCell ref="A6:E6"/>
    <mergeCell ref="B1:E1"/>
    <mergeCell ref="B2:E2"/>
    <mergeCell ref="B3:E3"/>
    <mergeCell ref="B4:E4"/>
    <mergeCell ref="A9:A10"/>
    <mergeCell ref="B9:B10"/>
    <mergeCell ref="C9:C10"/>
  </mergeCells>
  <printOptions/>
  <pageMargins left="1.1811023622047245" right="0.11811023622047245" top="0.5905511811023623" bottom="0.5511811023622047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2019-12-18T10:48:15Z</cp:lastPrinted>
  <dcterms:created xsi:type="dcterms:W3CDTF">2008-08-05T09:03:05Z</dcterms:created>
  <dcterms:modified xsi:type="dcterms:W3CDTF">2019-12-18T10:48:21Z</dcterms:modified>
  <cp:category/>
  <cp:version/>
  <cp:contentType/>
  <cp:contentStatus/>
</cp:coreProperties>
</file>