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 1" sheetId="1" state="visible" r:id="rId1"/>
  </sheets>
  <definedNames>
    <definedName name="Print_Titles" localSheetId="0" hidden="0">'лист 1'!$9:$10</definedName>
    <definedName name="_xlnm.Print_Area" localSheetId="0">'лист 1'!$A$1:$E$286</definedName>
  </definedNames>
  <calcPr/>
</workbook>
</file>

<file path=xl/sharedStrings.xml><?xml version="1.0" encoding="utf-8"?>
<sst xmlns="http://schemas.openxmlformats.org/spreadsheetml/2006/main" count="559" uniqueCount="559">
  <si>
    <t xml:space="preserve">Приложение 1</t>
  </si>
  <si>
    <t xml:space="preserve">к решению Думы</t>
  </si>
  <si>
    <t xml:space="preserve">города Мегиона</t>
  </si>
  <si>
    <t xml:space="preserve">от 24.04.2026  №85</t>
  </si>
  <si>
    <t xml:space="preserve">Доходы бюджета городского округа Мегион Ханты-Мансийского автономного округа-Югры по кодам классификации доходов бюджетов за 2025 год</t>
  </si>
  <si>
    <t xml:space="preserve">(тыс. рублей)</t>
  </si>
  <si>
    <t xml:space="preserve">Наименование кода поступлений в бюджет, группы, подгруппы, статьи, подстатьи, элемента, группы подвида, аналитической группы подвида доходов </t>
  </si>
  <si>
    <t xml:space="preserve">Код дохода по БК</t>
  </si>
  <si>
    <t xml:space="preserve">План на 2025 год, утвержден решением Думы города Мегиона от  25.12.2025 №43</t>
  </si>
  <si>
    <t xml:space="preserve">Исполнено за                 2025 год</t>
  </si>
  <si>
    <t>2</t>
  </si>
  <si>
    <t xml:space="preserve">Доходы бюджета - Всего</t>
  </si>
  <si>
    <t xml:space="preserve">000  8  50  00000  00  0000  000</t>
  </si>
  <si>
    <t xml:space="preserve">НАЛОГОВЫЕ И НЕНАЛОГОВЫЕ ДОХОДЫ</t>
  </si>
  <si>
    <t xml:space="preserve">000  1  00  00000  00  0000  000</t>
  </si>
  <si>
    <t xml:space="preserve">НАЛОГИ НА ПРИБЫЛЬ, ДОХОДЫ</t>
  </si>
  <si>
    <t xml:space="preserve">000  1  01  00000  00  0000  000</t>
  </si>
  <si>
    <t xml:space="preserve">Налог на доходы физических лиц</t>
  </si>
  <si>
    <t xml:space="preserve">000  1  01  02000  01  0000  110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</si>
  <si>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</si>
  <si>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000  1  01  02010  01  0000  110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</si>
  <si>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</si>
  <si>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000  1  01  02020  01  0000  110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</si>
  <si>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</si>
  <si>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 xml:space="preserve">000  1  01  02021  01  0000  110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</si>
  <si>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</si>
  <si>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000  1  01  02022  01  0000  110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</si>
  <si>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</si>
  <si>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000  1  01  02030  01  0000  110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</si>
  <si>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</si>
  <si>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000  1  01  02040  01  0000  110</t>
  </si>
  <si>
    <t xml:space="preserve"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</si>
  <si>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000  1  01  02080  01  0000  110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</si>
  <si>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</si>
  <si>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000  1  01  02130  01  0000  110</t>
  </si>
  <si>
    <t xml:space="preserve"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</si>
  <si>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000  1  01  02140  01  0000  110</t>
  </si>
  <si>
    <t xml:space="preserve"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</si>
  <si>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000 1  01  02150  01  0000  110</t>
  </si>
  <si>
    <t xml:space="preserve"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</si>
  <si>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 xml:space="preserve">000 1  01  02160  01  0000  110</t>
  </si>
  <si>
    <t xml:space="preserve"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
</t>
  </si>
  <si>
    <t xml:space="preserve">000 1  01  02170  01  0000  110</t>
  </si>
  <si>
    <t xml:space="preserve"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</si>
  <si>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 xml:space="preserve">000 1  01  02180  01  0000  110</t>
  </si>
  <si>
    <t xml:space="preserve">Налог на доходы физических лиц в части суммы налога, относящейся к сумме налоговых баз, указанных в пункте 6.1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</si>
  <si>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 xml:space="preserve">000 1  01  02200  01  0000  110</t>
  </si>
  <si>
    <t xml:space="preserve"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</si>
  <si>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000 1  01  02210  01  0000  110</t>
  </si>
  <si>
    <t xml:space="preserve"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</si>
  <si>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 xml:space="preserve">000 1  01  02230  01  0000  110</t>
  </si>
  <si>
    <t xml:space="preserve">НАЛОГИ НА ТОВАРЫ (РАБОТЫ, УСЛУГИ), РЕАЛИЗУЕМЫЕ НА ТЕРРИТОРИИ РОССИЙСКОЙ ФЕДЕРАЦИИ</t>
  </si>
  <si>
    <t xml:space="preserve">000  1  03  00000  00  0000  000</t>
  </si>
  <si>
    <t xml:space="preserve">Акцизы по подакцизным товарам (продукции), производимым на территории Российской Федерации</t>
  </si>
  <si>
    <t xml:space="preserve">000  1  03  02000  01  0000  110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</si>
  <si>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</si>
  <si>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000  1  03  02230  01  0000  110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</si>
  <si>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</si>
  <si>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000  1  03  02231  01  0000  110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</si>
  <si>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</si>
  <si>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000  1  03  02240  01  0000  110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</si>
  <si>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</si>
  <si>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000  1  03  02241  01  0000  110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</si>
  <si>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</si>
  <si>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000  1  03  02250  01  0000  110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</si>
  <si>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</si>
  <si>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000  1  03  02251  01  0000  110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</si>
  <si>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</si>
  <si>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 xml:space="preserve">000  1  03  02260  01  0000  110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</si>
  <si>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</si>
  <si>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000  1  03  02261  01  0000  110</t>
  </si>
  <si>
    <t xml:space="preserve">НАЛОГИ НА СОВОКУПНЫЙ ДОХОД</t>
  </si>
  <si>
    <t xml:space="preserve">000  1  05  00000  00  0000  000</t>
  </si>
  <si>
    <t xml:space="preserve">Налог, взимаемый в связи с применением упрощенной системы налогообложения</t>
  </si>
  <si>
    <t xml:space="preserve">000  1  05  01000  00  0000  110</t>
  </si>
  <si>
    <t xml:space="preserve">Налог, взимаемый с налогоплательщиков, выбравших в качестве объекта налогообложения  доходы</t>
  </si>
  <si>
    <t xml:space="preserve">000  1  05  01010  01  0000  110</t>
  </si>
  <si>
    <t xml:space="preserve">000  1  05  01011  01  0000  110</t>
  </si>
  <si>
    <t xml:space="preserve">Налог, взимаемый с налогоплательщиков, выбравших в качестве объекта налогообложения  доходы (за налоговые периоды, истекшие до 1 января 2011 года)</t>
  </si>
  <si>
    <t xml:space="preserve">000  1  05  01012  01  0000  110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</si>
  <si>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</si>
  <si>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000  1  05  01020  01  0000  110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</si>
  <si>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</si>
  <si>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 xml:space="preserve">000  1  05  01021  01  0000  110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</si>
  <si>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</si>
  <si>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 xml:space="preserve">000  1  05  01022  01  0000  110</t>
  </si>
  <si>
    <t xml:space="preserve">Минимальный налог, зачисляемый в бюджеты субъектов Российской Федерации (за налоговые периоды, истекшие до 1 января 2016 года)</t>
  </si>
  <si>
    <t xml:space="preserve">000  1  05  01050  01  0000  110</t>
  </si>
  <si>
    <t xml:space="preserve">Единый налог на вмененный доход для отдельных видов деятельности</t>
  </si>
  <si>
    <t xml:space="preserve">000  1  05  02000  02  0000  110</t>
  </si>
  <si>
    <t xml:space="preserve">000  1  05  02010  02  0000  110</t>
  </si>
  <si>
    <t xml:space="preserve">Единый налог на вмененный доход для отдельных видов деятельности (за налоговые периоды, истекшие до 1 января 2011 года)</t>
  </si>
  <si>
    <t xml:space="preserve">000  1  05  02020  02  0000  110</t>
  </si>
  <si>
    <t xml:space="preserve">Единый сельскохозяйственный налог</t>
  </si>
  <si>
    <t xml:space="preserve">000  1  05  03000  01  0000  110</t>
  </si>
  <si>
    <t xml:space="preserve">000  1  05  03010  01  0000  110</t>
  </si>
  <si>
    <t xml:space="preserve">Налог, взимаемый в связи с применением патентной системы налогообложения</t>
  </si>
  <si>
    <t xml:space="preserve">000  1  05  04000  02  0000  110</t>
  </si>
  <si>
    <t xml:space="preserve">Налог, взимаемый в связи с применением патентной системы налогообложения, зачисляемый в бюджеты городских округов</t>
  </si>
  <si>
    <t xml:space="preserve">000  1  05  04010  02  0000  110</t>
  </si>
  <si>
    <t xml:space="preserve">НАЛОГИ НА ИМУЩЕСТВО</t>
  </si>
  <si>
    <t xml:space="preserve">000  1  06  00000  00  0000  000</t>
  </si>
  <si>
    <t xml:space="preserve">Налог на имущество физических лиц</t>
  </si>
  <si>
    <t xml:space="preserve">000  1  06  01000  00  0000  110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</si>
  <si>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</si>
  <si>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 xml:space="preserve">000  1  06  01020  04  0000  110</t>
  </si>
  <si>
    <t xml:space="preserve">Транспортный налог</t>
  </si>
  <si>
    <t xml:space="preserve">000  1  06  04000  02  0000  110</t>
  </si>
  <si>
    <t xml:space="preserve">Транспортный налог с организаций</t>
  </si>
  <si>
    <t xml:space="preserve">000  1  06  04011  02  0000  110</t>
  </si>
  <si>
    <t xml:space="preserve">Транспортный налог с физических лиц</t>
  </si>
  <si>
    <t xml:space="preserve">000  1  06  04012  02  0000  110</t>
  </si>
  <si>
    <t xml:space="preserve">Земельный налог</t>
  </si>
  <si>
    <t xml:space="preserve">000  1  06  06000  00  0000  110</t>
  </si>
  <si>
    <t xml:space="preserve">Земельный налог с организаций</t>
  </si>
  <si>
    <t xml:space="preserve">000  1  06  06030  00  0000  110</t>
  </si>
  <si>
    <t xml:space="preserve">Земельный налог с организаций, обладающих земельным участком, расположенным в границах городских округов</t>
  </si>
  <si>
    <t xml:space="preserve">000  1  06  06032  04  0000  110</t>
  </si>
  <si>
    <t xml:space="preserve">Земельный налог с физических лиц </t>
  </si>
  <si>
    <t xml:space="preserve">000  1  06  06040  00  0000  110</t>
  </si>
  <si>
    <t xml:space="preserve">Земельный налог с физических лиц, обладающих земельным участком, расположенным в границах городских округов</t>
  </si>
  <si>
    <t xml:space="preserve">000  1  06  06042  04  0000  110</t>
  </si>
  <si>
    <t xml:space="preserve">ГОСУДАРСТВЕННАЯ ПОШЛИНА</t>
  </si>
  <si>
    <t xml:space="preserve">000  1  08  00000  00  0000  000</t>
  </si>
  <si>
    <t xml:space="preserve">Государственная пошлина по делам, рассматриваемым в судах общей юрисдикции, мировыми судьями</t>
  </si>
  <si>
    <t xml:space="preserve">000  1  08  03000  01  0000  110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</si>
  <si>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</si>
  <si>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000  1  08  03010  01  0000  110</t>
  </si>
  <si>
    <t xml:space="preserve">Государственная пошлина за государственную регистрацию, а также за совершение прочих юридически значимых действий</t>
  </si>
  <si>
    <t xml:space="preserve">000  1  08  07000  01  0000  110</t>
  </si>
  <si>
    <t xml:space="preserve">Государственная пошлина за выдачу разрешения на установку рекламной конструкции</t>
  </si>
  <si>
    <t xml:space="preserve">000  1  08  07150  01  0000  110</t>
  </si>
  <si>
    <t xml:space="preserve">ДОХОДЫ ОТ ИСПОЛЬЗОВАНИЯ ИМУЩЕСТВА, НАХОДЯЩЕГОСЯ В ГОСУДАРСТВЕННОЙ И МУНИЦИПАЛЬНОЙ СОБСТВЕННОСТИ</t>
  </si>
  <si>
    <t xml:space="preserve">000  1  11  00000  00  0000  000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</si>
  <si>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</si>
  <si>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 xml:space="preserve">000  1  11  01000  00  0000  120</t>
  </si>
  <si>
    <t xml:space="preserve"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</si>
  <si>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 xml:space="preserve">000  1  11  01040  04  0000  120</t>
  </si>
  <si>
    <t xml:space="preserve">Проценты, полученные от предоставления бюджетных кредитов внутри страны</t>
  </si>
  <si>
    <t xml:space="preserve">000 1 11 03000 00 0000 120</t>
  </si>
  <si>
    <t xml:space="preserve">Проценты, полученные от предоставления бюджетных кредитов внутри страны за счет средств бюджетов городских округов</t>
  </si>
  <si>
    <t xml:space="preserve">000 1 11 03040 04 0000 120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</si>
  <si>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</si>
  <si>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000  1  11  05000  00  0000  120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</si>
  <si>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</si>
  <si>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 xml:space="preserve">000  1  11  05010  00  0000  120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</si>
  <si>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</si>
  <si>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 xml:space="preserve">000  1  11  05012  04  0000  120</t>
  </si>
  <si>
    <t xml:space="preserve"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</si>
  <si>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000  1  11  05020  00  0000  120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</si>
  <si>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</si>
  <si>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 xml:space="preserve">000  1  11  05024  04  0000  120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</si>
  <si>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</si>
  <si>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 xml:space="preserve">000  1  11  05030  00  0000  120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</si>
  <si>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</si>
  <si>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 xml:space="preserve">000  1  11  05034  04  0000  120</t>
  </si>
  <si>
    <t xml:space="preserve"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</si>
  <si>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000  1  11  05070  00  0000  120</t>
  </si>
  <si>
    <t xml:space="preserve">Доходы от сдачи в аренду имущества, составляющего казну городских округов (за исключением земельных участков)</t>
  </si>
  <si>
    <t xml:space="preserve">000  1  11  05074  04  0000  120</t>
  </si>
  <si>
    <t xml:space="preserve"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</si>
  <si>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 xml:space="preserve">000  1  11  05300  00  0000  120</t>
  </si>
  <si>
    <t xml:space="preserve"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</si>
  <si>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 xml:space="preserve">000  1  11  05310  00  0000  120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</si>
  <si>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</si>
  <si>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000  1  11  05312  04  0000  120</t>
  </si>
  <si>
    <t xml:space="preserve">Плата по соглашениям об установлении сервитута в отношении земельных участков после разграничения государственной собственности на землю</t>
  </si>
  <si>
    <t xml:space="preserve">000  1  11  05320  00  0000  120</t>
  </si>
  <si>
    <t xml:space="preserve"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</si>
  <si>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 xml:space="preserve">000  1  11  05324  00  0000  120</t>
  </si>
  <si>
    <t xml:space="preserve">Платежи от государственных и муниципальных унитарных предприятий</t>
  </si>
  <si>
    <t xml:space="preserve">000  1  11  07000  00  0000  120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</si>
  <si>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</si>
  <si>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000  1  11  09000  00  0000  120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</si>
  <si>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</si>
  <si>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000  1  11  09040  00  0000  120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</si>
  <si>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 бюджетных и автономных учреждений, а также имущества муниципальных унитарных предприятий, в том числе казенных)</t>
  </si>
  <si>
    <t xml:space="preserve">000  1  11  09044  04  0000  120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</si>
  <si>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</t>
    </r>
    <r>
      <rPr>
        <sz val="12"/>
        <rFont val="Times New Roman"/>
      </rPr>
      <t xml:space="preserve">на </t>
    </r>
    <r>
      <rPr>
        <sz val="12"/>
        <rFont val="Times New Roman"/>
      </rPr>
      <t xml:space="preserve">землях или </t>
    </r>
    <r>
      <rPr>
        <sz val="12"/>
        <rFont val="Times New Roman"/>
      </rPr>
      <t xml:space="preserve">земельных участках, государственная собственность на которые не разграничена</t>
    </r>
  </si>
  <si>
    <t xml:space="preserve">000  1  11  09080  00  0000  120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</si>
  <si>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</si>
  <si>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 xml:space="preserve">000  1  11  09080  04  0000  120</t>
  </si>
  <si>
    <t xml:space="preserve">ПЛАТЕЖИ ПРИ ПОЛЬЗОВАНИИ ПРИРОДНЫМИ РЕСУРСАМИ</t>
  </si>
  <si>
    <t xml:space="preserve">000  1  12  00000  00  0000  000</t>
  </si>
  <si>
    <t xml:space="preserve">Плата за негативное воздействие на окружающую среду</t>
  </si>
  <si>
    <t xml:space="preserve">000  1  12  01000  01  0000  120</t>
  </si>
  <si>
    <t xml:space="preserve">Плата за выбросы загрязняющих веществ в атмосферный воздух стационарными объектами</t>
  </si>
  <si>
    <t xml:space="preserve">000  1  12  01010  01  0000  120</t>
  </si>
  <si>
    <t xml:space="preserve">Плата за сбросы загрязняющих веществ в водные объекты</t>
  </si>
  <si>
    <t xml:space="preserve">000  1  12  01030  01  0000  120</t>
  </si>
  <si>
    <t xml:space="preserve">Плата за размещение отходов производства и потребления</t>
  </si>
  <si>
    <t xml:space="preserve">000  1  12  01040  01  0000  120</t>
  </si>
  <si>
    <t xml:space="preserve">Плата за размещение отходов производства</t>
  </si>
  <si>
    <t xml:space="preserve">000  1  12  01041  01  0000  120</t>
  </si>
  <si>
    <t xml:space="preserve">Плата за размещение твердых коммунальных отходов</t>
  </si>
  <si>
    <t xml:space="preserve">000  1  12  01042  01  0000  120</t>
  </si>
  <si>
    <t xml:space="preserve"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</si>
  <si>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000  1  12  01070  01  0000  120</t>
  </si>
  <si>
    <t xml:space="preserve">ДОХОДЫ ОТ ОКАЗАНИЯ ПЛАТНЫХ УСЛУГ И КОМПЕНСАЦИИ ЗАТРАТ ГОСУДАРСТВА</t>
  </si>
  <si>
    <t xml:space="preserve">000  1  13  00000  00  0000  000</t>
  </si>
  <si>
    <t xml:space="preserve">Доходы от оказания платных услуг (работ)</t>
  </si>
  <si>
    <t xml:space="preserve">000  1  13  01000  00  0000  130</t>
  </si>
  <si>
    <t xml:space="preserve">Доходы от оказания информационных услуг</t>
  </si>
  <si>
    <t xml:space="preserve">000  1  13  01070  00  0000  130</t>
  </si>
  <si>
    <t xml:space="preserve">Доходы от оказания информационных услуг органами местного самоуправления городских округов, казенными учреждениями городских округов</t>
  </si>
  <si>
    <t xml:space="preserve">000  1  13  01074  04  0000  130</t>
  </si>
  <si>
    <t xml:space="preserve">Прочие доходы от оказания платных услуг (работ)</t>
  </si>
  <si>
    <t xml:space="preserve">000  1  13  01990  04  0000  130</t>
  </si>
  <si>
    <t xml:space="preserve">Прочие доходы от оказания платных услуг (работ) получателями средств бюджетов городских округов</t>
  </si>
  <si>
    <t xml:space="preserve">000  1  13  01994  04  0000  130</t>
  </si>
  <si>
    <t xml:space="preserve">Доходы от компенсации затрат государства</t>
  </si>
  <si>
    <t xml:space="preserve">000  1  13  02000  00  0000  130</t>
  </si>
  <si>
    <t xml:space="preserve">Доходы, поступающие в порядке возмещения расходов, понесенных в связи с эксплуатацией имущества</t>
  </si>
  <si>
    <t xml:space="preserve">000  1  13  02060  00  0000  130</t>
  </si>
  <si>
    <t xml:space="preserve">Доходы, поступающие в порядке возмещения расходов, понесенных в связи с эксплуатацией имущества городских округов</t>
  </si>
  <si>
    <t xml:space="preserve">000  1  13  02064  04  0000  130</t>
  </si>
  <si>
    <t xml:space="preserve">Прочие доходы от компенсации затрат государства </t>
  </si>
  <si>
    <t xml:space="preserve">000  1  13  02990  00  0000  130</t>
  </si>
  <si>
    <t xml:space="preserve">Прочие доходы от компенсации затрат  бюджетов городских округов </t>
  </si>
  <si>
    <t xml:space="preserve">000  1  13  02994  04  0000  130</t>
  </si>
  <si>
    <t xml:space="preserve">ДОХОДЫ ОТ ПРОДАЖИ МАТЕРИАЛЬНЫХ И НЕМАТЕРИАЛЬНЫХ АКТИВОВ</t>
  </si>
  <si>
    <t xml:space="preserve">000  1  14  00000  00  0000  000</t>
  </si>
  <si>
    <t xml:space="preserve">Доходы от продажи квартир</t>
  </si>
  <si>
    <t xml:space="preserve">000  1  14  01000  00  0000  410</t>
  </si>
  <si>
    <t xml:space="preserve">Доходы от продажи квартир, находящихся в собственности городских округов</t>
  </si>
  <si>
    <t xml:space="preserve">000  1  14  01040  04  0000  410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</si>
  <si>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</si>
  <si>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000  1  14  02000  00  0000  000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</si>
  <si>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</si>
  <si>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000  1  14  02040  04  0000  410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</si>
  <si>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</si>
  <si>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000  1  14  02043  04  0000  410</t>
  </si>
  <si>
    <t xml:space="preserve">Доходы от реализации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</si>
  <si>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000  1  14  02040  04  0000  440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</si>
  <si>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</si>
  <si>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000  1  14  02043  04  0000  440</t>
  </si>
  <si>
    <t xml:space="preserve"> Доходы    от    продажи    земельных    участков, находящихся в государственной и муниципальной собственности</t>
  </si>
  <si>
    <t xml:space="preserve">000  1  14  06000  00  0000  430</t>
  </si>
  <si>
    <t xml:space="preserve"> Доходы     от    продажи    земельных    участков, государственная  собственность  на   которые не  разграничена</t>
  </si>
  <si>
    <t xml:space="preserve">000  1  14  06010  00  0000  430</t>
  </si>
  <si>
    <t xml:space="preserve"> Доходы    от    продажи    земельных    участков, государственная  собственность  на   которые   не  разграничена и  которые  расположены  в границах городских округов</t>
  </si>
  <si>
    <t xml:space="preserve">000  1  14  06012  04  0000  430</t>
  </si>
  <si>
    <t xml:space="preserve"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</si>
  <si>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000  1  14  06020  00  0000  430</t>
  </si>
  <si>
    <t xml:space="preserve"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</si>
  <si>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 xml:space="preserve">000  1  14  06024  04  0000  430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</si>
  <si>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</si>
  <si>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000  1  14  06300  00  0000  430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</si>
  <si>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</si>
  <si>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 xml:space="preserve">000  1  14  06310  00  0000  430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</si>
  <si>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</si>
  <si>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 xml:space="preserve">000  1  14  06312  04  0000  430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</si>
  <si>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 после разграничения государственной собственности на землю</t>
  </si>
  <si>
    <t xml:space="preserve">000  1  14  06320  00  0000  430</t>
  </si>
  <si>
    <t xml:space="preserve"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
</t>
  </si>
  <si>
    <t xml:space="preserve">000  1  14  06324  04  0000  430</t>
  </si>
  <si>
    <t xml:space="preserve">ШТРАФЫ, САНКЦИИ, ВОЗМЕЩЕНИЕ УЩЕРБА</t>
  </si>
  <si>
    <t xml:space="preserve">000  1  16  00000  00  0000  000</t>
  </si>
  <si>
    <t xml:space="preserve">Административные штрафы, установленные Кодексом Российской Федерации об административных правонарушениях</t>
  </si>
  <si>
    <t xml:space="preserve">000  1  16  01000  01  0000  140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</si>
  <si>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</si>
  <si>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 xml:space="preserve">000  1  16  01050  01  0000  140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</si>
  <si>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</si>
  <si>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000  1  16  01053  01  0000  140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</si>
  <si>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</si>
  <si>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 xml:space="preserve">000  1  16  01060  01  0000  140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</si>
  <si>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</si>
  <si>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000  1  16  01062  01  0000  140</t>
  </si>
  <si>
    <t xml:space="preserve"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</si>
  <si>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000  1  16  01063  01  0000  140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</si>
  <si>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</si>
  <si>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 xml:space="preserve">000  1  16  01070  01  0000  140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</si>
  <si>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</si>
  <si>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000  1  16  01072  01  0000  140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</si>
  <si>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</t>
  </si>
  <si>
    <t xml:space="preserve">000  1  16  01073  01  0000  140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</si>
  <si>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</si>
  <si>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000  1  16  01074  01  0000  140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</si>
  <si>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</si>
  <si>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 xml:space="preserve">000  1  16  01080  01  0000  140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</si>
  <si>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</si>
  <si>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000  1  16  01082  01  0000  140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</si>
  <si>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</si>
  <si>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000  1  16  01083  01  0000  140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</si>
  <si>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</si>
  <si>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 xml:space="preserve">000  1  16  01084  01  0000  140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</si>
  <si>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</si>
  <si>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 xml:space="preserve">000  1  16  01090  01  0000  140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</si>
  <si>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</si>
  <si>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000  1  16  01092  01  0000  140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</si>
  <si>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</si>
  <si>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 xml:space="preserve">000  1  16  01093  01  0000  140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</si>
  <si>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</t>
  </si>
  <si>
    <t xml:space="preserve">000  1  16  01100  01  0000  140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</si>
  <si>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</t>
  </si>
  <si>
    <t xml:space="preserve">000  1  16  01103  01  0000  140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</si>
  <si>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</si>
  <si>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 xml:space="preserve">000  1  16  01130  01  0000  140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</si>
  <si>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</si>
  <si>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000  1  16  01133 01  0000  140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</si>
  <si>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</si>
  <si>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 xml:space="preserve">000  1  16  01140  01  0000  140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</si>
  <si>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</si>
  <si>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000  1  16  01142  01  0000  140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</si>
  <si>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</t>
  </si>
  <si>
    <t xml:space="preserve">000  1  16  01143  01  0000  140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</si>
  <si>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</si>
  <si>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 xml:space="preserve">000  1  16  01150  01  0000  140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</si>
  <si>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</si>
  <si>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 xml:space="preserve">000  1  16  01153  01  0000  140</t>
  </si>
  <si>
    <t xml:space="preserve"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</si>
  <si>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 xml:space="preserve">000  1  16  01154  01  0000  140</t>
  </si>
  <si>
    <t xml:space="preserve"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</t>
  </si>
  <si>
    <t xml:space="preserve">000  1  16  01160  01  0000  140</t>
  </si>
  <si>
    <t xml:space="preserve"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</si>
  <si>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 xml:space="preserve">000  1  16  01163  01  0000  140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</si>
  <si>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</si>
  <si>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 xml:space="preserve">000  1  16  01170  01  0000  140</t>
  </si>
  <si>
    <t xml:space="preserve"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</si>
  <si>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 xml:space="preserve">000  1  16  01173  01  0000  140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</si>
  <si>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
</t>
  </si>
  <si>
    <t xml:space="preserve">000  1  16  01180  01  0000  140</t>
  </si>
  <si>
    <t xml:space="preserve"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
</t>
  </si>
  <si>
    <t xml:space="preserve">000  1  16  01183  01  0000  140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</si>
  <si>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</si>
  <si>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 xml:space="preserve">000  1  16  01190  01  0000  140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</si>
  <si>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должностными лицами органов исполнительной власти субъектов Российской Федерации, учреждениями субъектов Российской Федерации</t>
  </si>
  <si>
    <t xml:space="preserve">000  1  16  01192  01  0000  140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</si>
  <si>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</si>
  <si>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 xml:space="preserve">000  1  16  01193  01  0000  140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</si>
  <si>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</si>
  <si>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 xml:space="preserve">000  1  16  01200  01  0000  140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</si>
  <si>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</si>
  <si>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 xml:space="preserve">000  1  16  01203  01  0000  140</t>
  </si>
  <si>
    <t xml:space="preserve"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</t>
  </si>
  <si>
    <t xml:space="preserve">000  1  16  01210  01  0000  140</t>
  </si>
  <si>
    <t xml:space="preserve">Административные штрафы, установленные главой 21 Кодекса Российской Федерации об административных правонарушениях, за административные правонарушения в области воинского учета, налагаемые мировыми судьями, комиссиями по делам несовершеннолетних и защите их прав</t>
  </si>
  <si>
    <t xml:space="preserve">000  1  16  01213  01  0000  140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</si>
  <si>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</t>
  </si>
  <si>
    <t xml:space="preserve">000  1  16  01330  00  0000  140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</si>
  <si>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должностными лицами органов исполнительной власти субъектов Российской Федерации, учреждениями субъектов Российской Федерации
</t>
  </si>
  <si>
    <t xml:space="preserve">000  1  16  01332  01  0000  140</t>
  </si>
  <si>
    <t xml:space="preserve"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</si>
  <si>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 xml:space="preserve">000  1  16  01333  01  0000  140</t>
  </si>
  <si>
    <t xml:space="preserve">Административные штрафы, установленные законами субъектов Российской Федерации об административных правонарушениях</t>
  </si>
  <si>
    <t xml:space="preserve">000  1  16  02000  02  0000  140</t>
  </si>
  <si>
    <t xml:space="preserve"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</t>
  </si>
  <si>
    <t xml:space="preserve">000  1  16  02010  02  0000  140</t>
  </si>
  <si>
    <t xml:space="preserve"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</si>
  <si>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 xml:space="preserve">000  1  16  07000  01  0000  140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</si>
  <si>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</si>
  <si>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 xml:space="preserve">000  1  16  07010  01  0000  140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</si>
  <si>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</si>
  <si>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 xml:space="preserve">000  1  16  07090  01  0000  140</t>
  </si>
  <si>
    <t xml:space="preserve">Платежи в целях возмещения причиненного ущерба (убытков)</t>
  </si>
  <si>
    <t xml:space="preserve">000  1  16  10000  00  0000  140</t>
  </si>
  <si>
    <t xml:space="preserve">Платежи по искам о возмещении ущерба, а также платежи, уплачиваемые при добровольном возмещении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</si>
  <si>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000  1  16  10030  04  0000  140</t>
  </si>
  <si>
    <t xml:space="preserve"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</si>
  <si>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 xml:space="preserve">000  1  16  10031  04  0000  140</t>
  </si>
  <si>
    <t xml:space="preserve">Прочее возмещение ущерба, причиненного муниципальному имуществу городского округа (за исключением имущества, закрепленного за муниципальными бюджетными (автономными) учреждениями, унитарными предприятиями)</t>
  </si>
  <si>
    <t xml:space="preserve">000  1  16  10032  04  0000  140</t>
  </si>
  <si>
    <t xml:space="preserve">Платежи в целях возмещения убытков, причиненных уклонением от заключения муниципального контракта</t>
  </si>
  <si>
    <t xml:space="preserve">000  1  16  10060  00  0000  140</t>
  </si>
  <si>
    <t xml:space="preserve"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</si>
  <si>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000  1  16  10061  04  0000  140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</si>
  <si>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</si>
  <si>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 xml:space="preserve">000  1  16  10100  00  0000  140</t>
  </si>
  <si>
    <t xml:space="preserve"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</si>
  <si>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 xml:space="preserve">000  1  16  10100  04  0000  140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</si>
  <si>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</si>
  <si>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 xml:space="preserve">000  1  16  10120  00  0000  140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</si>
  <si>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</si>
  <si>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 xml:space="preserve">000  1  16  10123  01  0000  140</t>
  </si>
  <si>
    <t xml:space="preserve"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</si>
  <si>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 xml:space="preserve">000  1  16  10129  01  0000  140</t>
  </si>
  <si>
    <t xml:space="preserve">Платежи, уплачиваемые в целях возмещения вреда</t>
  </si>
  <si>
    <t xml:space="preserve">000  1  16  11000  01  0000  140</t>
  </si>
  <si>
    <t xml:space="preserve">Платежи, уплачиваемые в целях возмещения вреда, причиняемого автомобильным дорогам</t>
  </si>
  <si>
    <t xml:space="preserve">000  1  16  11060  01  0000  140</t>
  </si>
  <si>
    <t xml:space="preserve"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</si>
  <si>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 xml:space="preserve">000  1  16  11064  01  0000  140</t>
  </si>
  <si>
    <t xml:space="preserve">ПРОЧИЕ НЕНАЛОГОВЫЕ ДОХОДЫ</t>
  </si>
  <si>
    <t xml:space="preserve">000  1  17  00000  00  0000  000</t>
  </si>
  <si>
    <t xml:space="preserve">Невыясненные поступления</t>
  </si>
  <si>
    <t xml:space="preserve">000  1  17  01000  00  0000  180</t>
  </si>
  <si>
    <t xml:space="preserve">Невыясненные поступления, зачисляемые в бюджеты городских округов</t>
  </si>
  <si>
    <t xml:space="preserve">000  1  17  01040  04  0000  180</t>
  </si>
  <si>
    <t xml:space="preserve">Инициативные платежи</t>
  </si>
  <si>
    <t xml:space="preserve">000  1  17  15000  00  0000  150</t>
  </si>
  <si>
    <t xml:space="preserve">Инициативные платежи, зачисляемые в бюджеты городских округов</t>
  </si>
  <si>
    <t xml:space="preserve">000  1  17  15020  04  0000  150</t>
  </si>
  <si>
    <t xml:space="preserve">Прочие неналоговые доходы</t>
  </si>
  <si>
    <t xml:space="preserve">000  1  17  05000  00  0000  180</t>
  </si>
  <si>
    <t xml:space="preserve">Прочие неналоговые доходы бюджетов городских округов</t>
  </si>
  <si>
    <t xml:space="preserve">000  1  17  05040  04  0000  180</t>
  </si>
  <si>
    <t xml:space="preserve">БЕЗВОЗМЕЗДНЫЕ ПОСТУПЛЕНИЯ</t>
  </si>
  <si>
    <t xml:space="preserve">000  2  00  00000  00  0000  000</t>
  </si>
  <si>
    <t xml:space="preserve">БЕЗВОЗМЕЗДНЫЕ ПОСТУПЛЕНИЯ ОТ ДРУГИХ БЮДЖЕТОВ БЮДЖЕТНОЙ СИСТЕМЫ РОССИЙСКОЙ ФЕДЕРАЦИИ</t>
  </si>
  <si>
    <t xml:space="preserve">000  2  02  00000  00  0000  000</t>
  </si>
  <si>
    <t xml:space="preserve">Дотации бюджетам бюджетной системы Российской Федерации
</t>
  </si>
  <si>
    <t xml:space="preserve">000  2  02  10000  00  0000  150</t>
  </si>
  <si>
    <t xml:space="preserve">Дотации на выравнивание бюджетной обеспеченности </t>
  </si>
  <si>
    <t xml:space="preserve">000  2  02  15001  00  0000  150</t>
  </si>
  <si>
    <t xml:space="preserve">Дотации бюджетам городских округов на выравнивание бюджетной обеспеченности из бюджета субъекта Российской Федерации</t>
  </si>
  <si>
    <t xml:space="preserve">000  2  02  15001  04  0000  150</t>
  </si>
  <si>
    <t xml:space="preserve">Дотации бюджетам на поддержку мер по обеспечению сбалансированности бюджетов</t>
  </si>
  <si>
    <t xml:space="preserve">000  2  02  15002  00  0000  150</t>
  </si>
  <si>
    <t xml:space="preserve">Дотации бюджетам городских округов на поддержку мер по обеспечению сбалансированности бюджетов</t>
  </si>
  <si>
    <t xml:space="preserve">000  2  02  15002  04  0000  150</t>
  </si>
  <si>
    <t xml:space="preserve">Прочие дотации</t>
  </si>
  <si>
    <t xml:space="preserve">000  2  02  19999  00  0000  150</t>
  </si>
  <si>
    <t xml:space="preserve">Прочие дотации бюджетам городских округов</t>
  </si>
  <si>
    <t xml:space="preserve">000  2  02  19999  04  0000  150</t>
  </si>
  <si>
    <t xml:space="preserve">Субсидии бюджетам бюджетной системы Российской Федерации (межбюджетные субсидии)</t>
  </si>
  <si>
    <t xml:space="preserve">000  2  02  20000  00  0000  150</t>
  </si>
  <si>
    <t xml:space="preserve">Субсидии бюджетам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</si>
  <si>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000  2  02  20041  00  0000  150</t>
  </si>
  <si>
    <t xml:space="preserve"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</si>
  <si>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 xml:space="preserve">000  2  02  20041  04  0000  150</t>
  </si>
  <si>
    <t xml:space="preserve">Субсидии бюджетам на софинансирование капитальных вложений в объекты муниципальной собственности</t>
  </si>
  <si>
    <t xml:space="preserve">000  2  02  20077  00  0000  150</t>
  </si>
  <si>
    <t xml:space="preserve">Субсидии бюджетам городских округов на софинансирование капитальных вложений в объекты муниципальной собственности</t>
  </si>
  <si>
    <t xml:space="preserve">000  2  02  20077  04  0000  150</t>
  </si>
  <si>
    <t xml:space="preserve"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</si>
  <si>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 xml:space="preserve">000  2  02  20299  00  0000  150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</si>
  <si>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</si>
  <si>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 xml:space="preserve">000  2  02  20299  04  0000  150</t>
  </si>
  <si>
    <t xml:space="preserve"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</si>
  <si>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 xml:space="preserve">000  2  02  203000  00  0000  150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</si>
  <si>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</si>
  <si>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 xml:space="preserve">000  2  02  20300  04  0000  150</t>
  </si>
  <si>
    <t xml:space="preserve"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</si>
  <si>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000  2  02  20302  00  0000  150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</si>
  <si>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</si>
  <si>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 xml:space="preserve">000  2  02  20302  04  0000  150</t>
  </si>
  <si>
    <t xml:space="preserve">Субсидии бюджетам муниципальных образований на обеспечение мероприятий по модернизации систем коммунальной инфраструктуры за счет средств бюджетов</t>
  </si>
  <si>
    <t xml:space="preserve">000  2  02  20303  00  0000  150</t>
  </si>
  <si>
    <t xml:space="preserve">Субсидии бюджетам городских округов на обеспечение мероприятий по модернизации систем коммунальной инфраструктуры за счет средств бюджетов</t>
  </si>
  <si>
    <t xml:space="preserve">000  2  02  20303  04  0000  150</t>
  </si>
  <si>
    <t xml:space="preserve">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</si>
  <si>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000  2  02  25179  00  0000  150</t>
  </si>
  <si>
    <t xml:space="preserve">Субсидии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</si>
  <si>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000  2  02  25179  04  0000  150</t>
  </si>
  <si>
    <t xml:space="preserve"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</si>
  <si>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000  2  02  25304  00  0000  150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</si>
  <si>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</si>
  <si>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 xml:space="preserve">000  2  02  25304  04  0000  150</t>
  </si>
  <si>
    <t xml:space="preserve">Субсидии бюджетам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</si>
  <si>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000  2  02  25466  00  0000  150</t>
  </si>
  <si>
    <t xml:space="preserve">Субсидии бюджетам городских округов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</si>
  <si>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 xml:space="preserve">000  2  02  25466  04  0000  150</t>
  </si>
  <si>
    <t xml:space="preserve">Субсидии бюджетам на реализацию мероприятий по обеспечению жильем молодых семей</t>
  </si>
  <si>
    <t xml:space="preserve">000  2  02  25497  00  0000  150</t>
  </si>
  <si>
    <t xml:space="preserve">Субсидии бюджетам городских округов на реализацию мероприятий по обеспечению жильем молодых семей</t>
  </si>
  <si>
    <t xml:space="preserve">000  2  02  25497  04  0000  150</t>
  </si>
  <si>
    <t xml:space="preserve">Субсидии бюджетам на поддержку отрасли культуры</t>
  </si>
  <si>
    <t xml:space="preserve">000  2  02  25519  00  0000  150</t>
  </si>
  <si>
    <t xml:space="preserve">Субсидии бюджетам городских округов на поддержку отрасли культуры</t>
  </si>
  <si>
    <t xml:space="preserve">000  2  02  25519  04  0000  150</t>
  </si>
  <si>
    <t xml:space="preserve">Субсидии бюджетам на поддержку государственных программ субъектов Российской Федерации  и муниципальных программ формирования современной городской среды</t>
  </si>
  <si>
    <t xml:space="preserve">000  2  02  25555  00  0000  150</t>
  </si>
  <si>
    <t xml:space="preserve">Субсидии бюджетам городских округов на  поддержку государственных программ субъектов Российской Федерации  и муниципальных программ формирования современной городской среды</t>
  </si>
  <si>
    <t xml:space="preserve">000  2  02  25555  04  0000  150</t>
  </si>
  <si>
    <t xml:space="preserve">Субсидии бюджетам на техническое оснащение региональных и муниципальных музеев</t>
  </si>
  <si>
    <t xml:space="preserve">000  2  02  25590  00  0000  150</t>
  </si>
  <si>
    <t xml:space="preserve">Субсидии бюджетам городских округов на техническое оснащение региональных и муниципальных музеев</t>
  </si>
  <si>
    <t xml:space="preserve">000  2  02  25590  04  0000  150</t>
  </si>
  <si>
    <t xml:space="preserve">Субсидии бюджетам на реализацию мероприятий по модернизации школьных систем образования</t>
  </si>
  <si>
    <t xml:space="preserve">000  2  02  25750  00  0000  150</t>
  </si>
  <si>
    <t xml:space="preserve">Субсидии бюджетам городских округов на реализацию мероприятий по модернизации школьных систем образования</t>
  </si>
  <si>
    <t xml:space="preserve">000  2  02  25750  04  0000  150</t>
  </si>
  <si>
    <t xml:space="preserve">Прочие субсидии</t>
  </si>
  <si>
    <t xml:space="preserve">000  2  02  29999  00  0000  150</t>
  </si>
  <si>
    <t xml:space="preserve">Прочие субсидии бюджетам городских округов</t>
  </si>
  <si>
    <t xml:space="preserve">000  2  02  29999  04  0000  150</t>
  </si>
  <si>
    <t xml:space="preserve">Субвенции бюджетам бюджетной системы Российской Федерации</t>
  </si>
  <si>
    <t xml:space="preserve">000  2  02  30000  00  0000  150</t>
  </si>
  <si>
    <t xml:space="preserve">Субвенции местным бюджетам на выполнение передаваемых полномочий субъектов Российской Федерации </t>
  </si>
  <si>
    <t xml:space="preserve">000  2  02  30024  00  0000  150</t>
  </si>
  <si>
    <t xml:space="preserve">Субвенции бюджетам городских округов на выполнение передаваемых полномочий субъектов Российской Федерации</t>
  </si>
  <si>
    <t xml:space="preserve">000  2  02  30024  04  0000  150</t>
  </si>
  <si>
    <t xml:space="preserve"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</si>
  <si>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000  2  02  30029  00  0000  150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</si>
  <si>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</si>
  <si>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 xml:space="preserve">000  2  02  30029  04  0000  150</t>
  </si>
  <si>
    <t xml:space="preserve"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</si>
  <si>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000  2  02  35082  00  0000  150</t>
  </si>
  <si>
    <t xml:space="preserve"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</si>
  <si>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 xml:space="preserve">000  2  02  35082  04  0000  150</t>
  </si>
  <si>
    <t xml:space="preserve"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</si>
  <si>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000  2  02  35120  00  0000  150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</si>
  <si>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</si>
  <si>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000  2  02  35120  04  0000  150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</si>
  <si>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</si>
  <si>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 xml:space="preserve">000  2  02  35135  00  0000  150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</si>
  <si>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 5-ФЗ "О ветеранах"</t>
  </si>
  <si>
    <t xml:space="preserve">000  2  02  35135  04  0000  150</t>
  </si>
  <si>
    <t xml:space="preserve">Субвенции бюджетам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</si>
  <si>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000  2  02  35176  00  0000  150</t>
  </si>
  <si>
    <t xml:space="preserve"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24 ноября 1995 года N 181-ФЗ "О социальной защите инвалидов в Российской Федерации"</t>
  </si>
  <si>
    <t xml:space="preserve">000  2  02  35176  04  0000  150</t>
  </si>
  <si>
    <t xml:space="preserve">Субвенции бюджетам на государственную регистрацию актов гражданского состояния</t>
  </si>
  <si>
    <t xml:space="preserve">000  2  02  35930  00  0000  150</t>
  </si>
  <si>
    <t xml:space="preserve">Субвенции бюджетам городских округов на государственную регистрацию актов гражданского состояния</t>
  </si>
  <si>
    <t xml:space="preserve">000  2  02  35930  04  0000  150</t>
  </si>
  <si>
    <t xml:space="preserve">Иные межбюджетные трансферты</t>
  </si>
  <si>
    <t xml:space="preserve">000  2  02  40000  00  0000  150</t>
  </si>
  <si>
    <t xml:space="preserve">Межбюджетные трансферты,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</si>
  <si>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000  2  02  45050  00  0000  150</t>
  </si>
  <si>
    <t xml:space="preserve">Межбюджетные трансферты,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</si>
  <si>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000  2  02  45050  04  0000  150</t>
  </si>
  <si>
    <t xml:space="preserve"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</si>
  <si>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000  2  02  45179  00  0000  150</t>
  </si>
  <si>
    <t xml:space="preserve">Межбюджетные трансферты,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</si>
  <si>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000  2  02  45179  04  0000  150</t>
  </si>
  <si>
    <t xml:space="preserve"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</si>
  <si>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000  2  02  45303  00  0000  150</t>
  </si>
  <si>
    <t xml:space="preserve"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</si>
  <si>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000  2  02  45303  04  0000  150</t>
  </si>
  <si>
    <t xml:space="preserve">Межбюджетные трансферты, передаваемые бюджетам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</si>
  <si>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000  2  02  45424  00  0000  150</t>
  </si>
  <si>
    <t xml:space="preserve">Межбюджетные трансферты, передаваемые бюджетам городских округов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</si>
  <si>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 xml:space="preserve">000  2  02  45424  04  0000  150</t>
  </si>
  <si>
    <t xml:space="preserve">Межбюджетные трансферты, передаваемые бюджетам на создание модельных муниципальных библиотек</t>
  </si>
  <si>
    <t xml:space="preserve">000  2  02  45454  00  0000  150</t>
  </si>
  <si>
    <t xml:space="preserve">Межбюджетные трансферты, передаваемые бюджетам городских округов на создание модельных муниципальных библиотек</t>
  </si>
  <si>
    <t xml:space="preserve">000  2  02  45454  04  0000  150</t>
  </si>
  <si>
    <t xml:space="preserve">Прочие межбюджетные трансферты, передаваемые бюджетам</t>
  </si>
  <si>
    <t xml:space="preserve">000  2  02  49999  00  0000  150</t>
  </si>
  <si>
    <t xml:space="preserve">Прочие межбюджетные трансферты, передаваемые бюджетам городских округов</t>
  </si>
  <si>
    <t xml:space="preserve">000  2  02  49999  04  0000  150</t>
  </si>
  <si>
    <t xml:space="preserve">БЕЗВОЗМЕЗДНЫЕ ПОСТУПЛЕНИЯ ОТ ГОСУДАРСТВЕННЫХ (МУНИЦИПАЛЬНЫХ) ОРГАНИЗАЦИЙ</t>
  </si>
  <si>
    <t xml:space="preserve">000  2  03  00000  00  0000  000</t>
  </si>
  <si>
    <t xml:space="preserve">Безвозмездные поступления от государственных (муниципальных) организаций в бюджеты городских округов</t>
  </si>
  <si>
    <t xml:space="preserve">000  2  03  04000  04  0000  150</t>
  </si>
  <si>
    <t xml:space="preserve">Прочие безвозмездные поступления от государственных (муниципальных) организаций в бюджеты городских округов</t>
  </si>
  <si>
    <t xml:space="preserve">000  2  03  04099  04  0000  150</t>
  </si>
  <si>
    <t xml:space="preserve">БЕЗВОЗМЕЗДНЫЕ ПОСТУПЛЕНИЯ ОТ НЕГОСУДАРСТВЕННЫХ ОРГАНИЗАЦИЙ</t>
  </si>
  <si>
    <t xml:space="preserve">000  2  04  00000  00  0000  000</t>
  </si>
  <si>
    <t xml:space="preserve">Безвозмездные поступления от негосударственных организаций в бюджеты городских округов</t>
  </si>
  <si>
    <t xml:space="preserve">000  2  04  04000  04  0000  150</t>
  </si>
  <si>
    <t xml:space="preserve">Прочие безвозмездные поступления от негосударственных организаций в бюджеты городских округов</t>
  </si>
  <si>
    <t xml:space="preserve">000  2  04  04099  04  0000  150</t>
  </si>
  <si>
    <t xml:space="preserve">ПРОЧИЕ БЕЗВОЗМЕЗДНЫЕ ПОСТУПЛЕНИЯ</t>
  </si>
  <si>
    <t xml:space="preserve">000  2  07  00000  00  0000  000</t>
  </si>
  <si>
    <t xml:space="preserve">Прочие безвозмездные поступления в бюджеты городских округов</t>
  </si>
  <si>
    <t xml:space="preserve">000  2  07  04000  04  0000  150</t>
  </si>
  <si>
    <t xml:space="preserve">000  2  07  04050  04  0000  150</t>
  </si>
  <si>
    <t xml:space="preserve"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</si>
  <si>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000  2  08  00000  00  0000  000</t>
  </si>
  <si>
    <t xml:space="preserve"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</si>
  <si>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000  2  08  04000  04  0000  150</t>
  </si>
  <si>
    <t xml:space="preserve">ВОЗВРАТ ОСТАТКОВ СУБСИДИЙ, СУБВЕНЦИЙ И ИНЫХ МЕЖБЮДЖЕТНЫХ ТРАНСФЕРТОВ, ИМЕЮЩИХ ЦЕЛЕВОЕ НАЗНАЧЕНИЕ, ПРОШЛЫХ ЛЕТ</t>
  </si>
  <si>
    <t xml:space="preserve">000  2  19  00000  00  0000  000</t>
  </si>
  <si>
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</si>
  <si>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000  2  19  00000  04  0000  150</t>
  </si>
  <si>
    <t xml:space="preserve"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</si>
  <si>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000  2  19  60010  04  0000  150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</si>
</sst>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_-* #,##0.00&quot;р.&quot;_-;\-* #,##0.00&quot;р.&quot;_-;_-* &quot;-&quot;??&quot;р.&quot;_-;_-@_-"/>
    <numFmt numFmtId="161" formatCode="_-* #,##0_р_._-;\-* #,##0_р_._-;_-* &quot;-&quot;_р_._-;_-@_-"/>
    <numFmt numFmtId="162" formatCode="_-* #,##0.00_р_._-;\-* #,##0.00_р_._-;_-* &quot;-&quot;??_р_._-;_-@_-"/>
    <numFmt numFmtId="163" formatCode="#,##0.0"/>
    <numFmt numFmtId="164" formatCode="_-* #,##0.0_р_._-;\-* #,##0.0_р_._-;_-* &quot;-&quot;??_р_._-;_-@_-"/>
    <numFmt numFmtId="165" formatCode="#,##0.0;[Red]\-#,##0.0"/>
    <numFmt numFmtId="166" formatCode="0.0"/>
    <numFmt numFmtId="167" formatCode="#,##0.0_ ;[Red]\-#,##0.0\ "/>
  </numFmts>
  <fonts count="9">
    <font>
      <sz val="8.000000"/>
      <color theme="1"/>
      <name val="Calibri"/>
      <scheme val="minor"/>
    </font>
    <font>
      <sz val="11.000000"/>
      <color theme="1"/>
      <name val="Calibri"/>
      <scheme val="minor"/>
    </font>
    <font>
      <sz val="10.000000"/>
      <name val="Arial"/>
    </font>
    <font>
      <u/>
      <sz val="8.000000"/>
      <color theme="11"/>
      <name val="Calibri"/>
      <scheme val="minor"/>
    </font>
    <font>
      <sz val="12.000000"/>
      <color theme="1"/>
      <name val="Times New Roman"/>
    </font>
    <font>
      <b/>
      <sz val="12.000000"/>
      <color theme="1"/>
      <name val="Times New Roman"/>
    </font>
    <font>
      <b/>
      <sz val="12.000000"/>
      <name val="Times New Roman"/>
    </font>
    <font>
      <sz val="12.000000"/>
      <name val="Times New Roman"/>
    </font>
    <font>
      <sz val="12.000000"/>
      <color indexed="2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</fills>
  <borders count="3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6">
    <xf fontId="0" fillId="0" borderId="0" numFmtId="0" applyNumberFormat="1" applyFont="1" applyFill="1" applyBorder="1"/>
    <xf fontId="1" fillId="0" borderId="0" numFmtId="16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1" fillId="0" borderId="0" numFmtId="161" applyNumberFormat="1" applyFont="1" applyFill="1" applyBorder="1"/>
  </cellStyleXfs>
  <cellXfs count="41">
    <xf fontId="0" fillId="0" borderId="0" numFmtId="0" xfId="0"/>
    <xf fontId="4" fillId="2" borderId="0" numFmtId="0" xfId="0" applyFont="1" applyFill="1"/>
    <xf fontId="4" fillId="2" borderId="0" numFmtId="49" xfId="0" applyNumberFormat="1" applyFont="1" applyFill="1"/>
    <xf fontId="4" fillId="2" borderId="0" numFmtId="162" xfId="5" applyNumberFormat="1" applyFont="1" applyFill="1"/>
    <xf fontId="4" fillId="2" borderId="0" numFmtId="0" xfId="0" applyFont="1" applyFill="1" applyAlignment="1">
      <alignment horizontal="left"/>
    </xf>
    <xf fontId="4" fillId="2" borderId="0" numFmtId="0" xfId="0" applyFont="1" applyFill="1" applyAlignment="1">
      <alignment horizontal="center" wrapText="1"/>
    </xf>
    <xf fontId="0" fillId="2" borderId="0" numFmtId="0" xfId="0" applyFill="1" applyAlignment="1">
      <alignment wrapText="1"/>
    </xf>
    <xf fontId="4" fillId="2" borderId="0" numFmtId="0" xfId="0" applyFont="1" applyFill="1" applyAlignment="1">
      <alignment horizontal="right"/>
    </xf>
    <xf fontId="5" fillId="2" borderId="0" numFmtId="0" xfId="0" applyFont="1" applyFill="1" applyAlignment="1">
      <alignment horizontal="center" vertical="center" wrapText="1"/>
    </xf>
    <xf fontId="5" fillId="2" borderId="1" numFmtId="0" xfId="0" applyFont="1" applyFill="1" applyBorder="1" applyAlignment="1">
      <alignment horizontal="center" vertical="center" wrapText="1"/>
    </xf>
    <xf fontId="5" fillId="2" borderId="1" numFmtId="49" xfId="0" applyNumberFormat="1" applyFont="1" applyFill="1" applyBorder="1" applyAlignment="1">
      <alignment horizontal="center" vertical="center" wrapText="1"/>
    </xf>
    <xf fontId="6" fillId="2" borderId="1" numFmtId="0" xfId="0" applyFont="1" applyFill="1" applyBorder="1" applyAlignment="1">
      <alignment horizontal="center" vertical="center" wrapText="1"/>
    </xf>
    <xf fontId="5" fillId="2" borderId="0" numFmtId="162" xfId="5" applyNumberFormat="1" applyFont="1" applyFill="1" applyAlignment="1">
      <alignment horizontal="center" vertical="center" wrapText="1"/>
    </xf>
    <xf fontId="4" fillId="2" borderId="1" numFmtId="0" xfId="0" applyFont="1" applyFill="1" applyBorder="1" applyAlignment="1">
      <alignment horizontal="justify" vertical="top" wrapText="1"/>
    </xf>
    <xf fontId="4" fillId="2" borderId="1" numFmtId="49" xfId="0" applyNumberFormat="1" applyFont="1" applyFill="1" applyBorder="1" applyAlignment="1">
      <alignment vertical="center"/>
    </xf>
    <xf fontId="4" fillId="2" borderId="1" numFmtId="163" xfId="0" applyNumberFormat="1" applyFont="1" applyFill="1" applyBorder="1"/>
    <xf fontId="4" fillId="2" borderId="0" numFmtId="163" xfId="0" applyNumberFormat="1" applyFont="1" applyFill="1"/>
    <xf fontId="4" fillId="2" borderId="0" numFmtId="164" xfId="5" applyNumberFormat="1" applyFont="1" applyFill="1"/>
    <xf fontId="4" fillId="2" borderId="1" numFmtId="49" xfId="0" applyNumberFormat="1" applyFont="1" applyFill="1" applyBorder="1" applyAlignment="1">
      <alignment horizontal="left" vertical="center"/>
    </xf>
    <xf fontId="4" fillId="2" borderId="1" numFmtId="163" xfId="0" applyNumberFormat="1" applyFont="1" applyFill="1" applyBorder="1" applyAlignment="1">
      <alignment horizontal="right" vertical="center"/>
    </xf>
    <xf fontId="7" fillId="2" borderId="1" numFmtId="49" xfId="4" applyNumberFormat="1" applyFont="1" applyFill="1" applyBorder="1" applyAlignment="1">
      <alignment horizontal="justify" vertical="top" wrapText="1"/>
    </xf>
    <xf fontId="7" fillId="2" borderId="1" numFmtId="163" xfId="0" applyNumberFormat="1" applyFont="1" applyFill="1" applyBorder="1" applyAlignment="1">
      <alignment horizontal="right" vertical="center"/>
    </xf>
    <xf fontId="8" fillId="2" borderId="0" numFmtId="162" xfId="5" applyNumberFormat="1" applyFont="1" applyFill="1"/>
    <xf fontId="4" fillId="2" borderId="1" numFmtId="0" xfId="0" applyFont="1" applyFill="1" applyBorder="1" applyAlignment="1">
      <alignment horizontal="justify" vertical="top"/>
    </xf>
    <xf fontId="4" fillId="2" borderId="1" numFmtId="0" xfId="0" applyFont="1" applyFill="1" applyBorder="1" applyAlignment="1">
      <alignment horizontal="justify" wrapText="1"/>
    </xf>
    <xf fontId="7" fillId="2" borderId="1" numFmtId="165" xfId="0" applyNumberFormat="1" applyFont="1" applyFill="1" applyBorder="1" applyAlignment="1">
      <alignment horizontal="right" vertical="center"/>
    </xf>
    <xf fontId="7" fillId="2" borderId="1" numFmtId="1" xfId="0" applyNumberFormat="1" applyFont="1" applyFill="1" applyBorder="1" applyAlignment="1">
      <alignment horizontal="left" vertical="center"/>
    </xf>
    <xf fontId="4" fillId="3" borderId="1" numFmtId="0" xfId="0" applyFont="1" applyFill="1" applyBorder="1" applyAlignment="1">
      <alignment horizontal="justify" vertical="top" wrapText="1"/>
    </xf>
    <xf fontId="4" fillId="3" borderId="1" numFmtId="49" xfId="0" applyNumberFormat="1" applyFont="1" applyFill="1" applyBorder="1" applyAlignment="1">
      <alignment vertical="center"/>
    </xf>
    <xf fontId="4" fillId="3" borderId="1" numFmtId="163" xfId="0" applyNumberFormat="1" applyFont="1" applyFill="1" applyBorder="1" applyAlignment="1">
      <alignment horizontal="right" vertical="center"/>
    </xf>
    <xf fontId="4" fillId="0" borderId="0" numFmtId="0" xfId="0" applyFont="1"/>
    <xf fontId="7" fillId="2" borderId="1" numFmtId="0" xfId="0" applyFont="1" applyFill="1" applyBorder="1" applyAlignment="1">
      <alignment horizontal="justify" shrinkToFit="1" vertical="top" wrapText="1"/>
    </xf>
    <xf fontId="7" fillId="2" borderId="1" numFmtId="0" xfId="0" applyFont="1" applyFill="1" applyBorder="1" applyAlignment="1">
      <alignment horizontal="justify" vertical="top" wrapText="1"/>
    </xf>
    <xf fontId="4" fillId="2" borderId="1" numFmtId="0" xfId="0" applyFont="1" applyFill="1" applyBorder="1" applyAlignment="1">
      <alignment vertical="center" wrapText="1"/>
    </xf>
    <xf fontId="4" fillId="2" borderId="1" numFmtId="166" xfId="0" applyNumberFormat="1" applyFont="1" applyFill="1" applyBorder="1" applyAlignment="1">
      <alignment horizontal="right" vertical="center" wrapText="1"/>
    </xf>
    <xf fontId="4" fillId="2" borderId="2" numFmtId="49" xfId="0" applyNumberFormat="1" applyFont="1" applyFill="1" applyBorder="1" applyAlignment="1">
      <alignment vertical="center"/>
    </xf>
    <xf fontId="7" fillId="2" borderId="1" numFmtId="0" xfId="3" applyFont="1" applyFill="1" applyBorder="1" applyAlignment="1" applyProtection="1">
      <alignment horizontal="justify" wrapText="1"/>
    </xf>
    <xf fontId="7" fillId="2" borderId="1" numFmtId="0" xfId="3" applyFont="1" applyFill="1" applyBorder="1" applyAlignment="1" applyProtection="1">
      <alignment horizontal="left" vertical="center" wrapText="1"/>
    </xf>
    <xf fontId="7" fillId="2" borderId="1" numFmtId="0" xfId="1" applyFont="1" applyFill="1" applyBorder="1" applyAlignment="1">
      <alignment horizontal="justify" vertical="top" wrapText="1"/>
    </xf>
    <xf fontId="4" fillId="2" borderId="1" numFmtId="49" xfId="0" applyNumberFormat="1" applyFont="1" applyFill="1" applyBorder="1" applyAlignment="1" applyProtection="1">
      <alignment horizontal="justify" wrapText="1"/>
    </xf>
    <xf fontId="4" fillId="2" borderId="1" numFmtId="167" xfId="0" applyNumberFormat="1" applyFont="1" applyFill="1" applyBorder="1" applyAlignment="1">
      <alignment horizontal="right" vertical="center"/>
    </xf>
  </cellXfs>
  <cellStyles count="6">
    <cellStyle name="Денежный" xfId="1" builtinId="4"/>
    <cellStyle name="Обычный" xfId="0" builtinId="0"/>
    <cellStyle name="Обычный 2" xfId="2"/>
    <cellStyle name="Обычный 2 2" xfId="3"/>
    <cellStyle name="Открывавшаяся гиперссылка" xfId="4" builtinId="9"/>
    <cellStyle name="Финансовый [0]" xfId="5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consultantplus://offline/ref=95DE6B81807D4DD652E31F926BB3997B3037B5DA7E8ACC9E82C1AF466D981C37D701EA7EEF1FCF54075B28E261DCV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zoomScale="60" workbookViewId="0">
      <selection activeCell="D14" activeCellId="0" sqref="D14"/>
    </sheetView>
  </sheetViews>
  <sheetFormatPr defaultRowHeight="15.75" customHeight="1"/>
  <cols>
    <col customWidth="1" min="1" max="1" style="1" width="6.33203125"/>
    <col customWidth="1" min="2" max="2" style="1" width="107.83203125"/>
    <col customWidth="1" min="3" max="3" style="2" width="43.33203125"/>
    <col customWidth="1" min="4" max="4" style="2" width="28.6640625"/>
    <col customWidth="1" min="5" max="5" style="1" width="25.83203125"/>
    <col customWidth="1" hidden="1" min="6" max="6" style="3" width="29.1640625"/>
    <col customWidth="1" min="7" max="7" style="1" width="1.6640625"/>
    <col customWidth="1" min="8" max="257" style="1" width="9.33203125"/>
  </cols>
  <sheetData>
    <row r="1" s="1" customFormat="1">
      <c r="C1" s="2"/>
      <c r="D1" s="2"/>
      <c r="E1" s="4" t="s">
        <v>0</v>
      </c>
      <c r="F1" s="3"/>
    </row>
    <row r="2" s="1" customFormat="1">
      <c r="C2" s="2"/>
      <c r="D2" s="2"/>
      <c r="E2" s="4" t="s">
        <v>1</v>
      </c>
      <c r="F2" s="3"/>
    </row>
    <row r="3" s="1" customFormat="1">
      <c r="C3" s="2"/>
      <c r="D3" s="2"/>
      <c r="E3" s="4" t="s">
        <v>2</v>
      </c>
      <c r="F3" s="3"/>
    </row>
    <row r="4" s="1" customFormat="1">
      <c r="C4" s="2"/>
      <c r="D4" s="2"/>
      <c r="E4" s="4" t="s">
        <v>3</v>
      </c>
      <c r="F4" s="3"/>
    </row>
    <row r="5" s="1" customFormat="1">
      <c r="C5" s="2"/>
      <c r="D5" s="2"/>
      <c r="F5" s="3"/>
    </row>
    <row r="6" s="1" customFormat="1" ht="36.75" customHeight="1">
      <c r="B6" s="5" t="s">
        <v>4</v>
      </c>
      <c r="C6" s="5"/>
      <c r="D6" s="5"/>
      <c r="E6" s="5"/>
      <c r="F6" s="3"/>
    </row>
    <row r="7" s="1" customFormat="1">
      <c r="B7" s="6"/>
      <c r="C7" s="6"/>
      <c r="D7" s="6"/>
      <c r="E7" s="6"/>
      <c r="F7" s="3"/>
    </row>
    <row r="8" s="1" customFormat="1">
      <c r="C8" s="2"/>
      <c r="D8" s="2"/>
      <c r="E8" s="7" t="s">
        <v>5</v>
      </c>
      <c r="F8" s="3"/>
    </row>
    <row r="9" s="8" customFormat="1" ht="96" customHeight="1">
      <c r="B9" s="9" t="s">
        <v>6</v>
      </c>
      <c r="C9" s="10" t="s">
        <v>7</v>
      </c>
      <c r="D9" s="11" t="s">
        <v>8</v>
      </c>
      <c r="E9" s="9" t="s">
        <v>9</v>
      </c>
      <c r="F9" s="12"/>
    </row>
    <row r="10" s="8" customFormat="1" ht="18.75" customHeight="1">
      <c r="B10" s="9">
        <v>1</v>
      </c>
      <c r="C10" s="10" t="s">
        <v>10</v>
      </c>
      <c r="D10" s="11">
        <v>3</v>
      </c>
      <c r="E10" s="9">
        <v>4</v>
      </c>
      <c r="F10" s="12"/>
    </row>
    <row r="11" ht="22.5" customHeight="1">
      <c r="B11" s="13" t="s">
        <v>11</v>
      </c>
      <c r="C11" s="14" t="s">
        <v>12</v>
      </c>
      <c r="D11" s="15">
        <f>SUM(D12,D205)</f>
        <v>8354691.3999999985</v>
      </c>
      <c r="E11" s="15">
        <f>SUM(E12,E205)</f>
        <v>8284953.2600000016</v>
      </c>
    </row>
    <row r="12" ht="19.5" customHeight="1">
      <c r="B12" s="13" t="s">
        <v>13</v>
      </c>
      <c r="C12" s="14" t="s">
        <v>14</v>
      </c>
      <c r="D12" s="15">
        <f>SUM(D13,D31,D41,D57,D68,D73,D98,D106,D117,D135,D198)</f>
        <v>2430115.9999999995</v>
      </c>
      <c r="E12" s="15">
        <f>SUM(E13,E31,E41,E57,E68,E73,E98,E106,E117,E135,E198)</f>
        <v>2491132.1600000011</v>
      </c>
      <c r="G12" s="16">
        <v>2161533431.9400001</v>
      </c>
    </row>
    <row r="13" ht="22.5" customHeight="1">
      <c r="B13" s="13" t="s">
        <v>15</v>
      </c>
      <c r="C13" s="14" t="s">
        <v>16</v>
      </c>
      <c r="D13" s="15">
        <f>SUM(D14)</f>
        <v>1678198.7999999998</v>
      </c>
      <c r="E13" s="15">
        <f>SUM(E14)</f>
        <v>1722004.2600000002</v>
      </c>
      <c r="F13" s="17">
        <f>D14+D31+D41+D57+D68</f>
        <v>2109391.3999999999</v>
      </c>
      <c r="G13" s="17">
        <f>E14+E31+E41+E57+E68</f>
        <v>2161533.3600000003</v>
      </c>
    </row>
    <row r="14" ht="25.5" customHeight="1">
      <c r="B14" s="13" t="s">
        <v>17</v>
      </c>
      <c r="C14" s="14" t="s">
        <v>18</v>
      </c>
      <c r="D14" s="15">
        <f>SUM(D15,D16,D17,D18,D19,D20,D21,D22,D23,D24,D25,D26,D27,D28,D29,D30)</f>
        <v>1678198.7999999998</v>
      </c>
      <c r="E14" s="15">
        <f>SUM(E15,E16,E17,E18,E19,E20,E21,E22,E23,E24,E25,E26,E27,E28,E29,E30)</f>
        <v>1722004.2600000002</v>
      </c>
    </row>
    <row r="15" ht="185.25" customHeight="1">
      <c r="B15" s="13" t="s">
        <v>19</v>
      </c>
      <c r="C15" s="18" t="s">
        <v>20</v>
      </c>
      <c r="D15" s="19">
        <v>819014.19999999995</v>
      </c>
      <c r="E15" s="19">
        <v>846085.16000000003</v>
      </c>
      <c r="F15" s="3">
        <f>D73+D98+D106+D117+D135+D198</f>
        <v>320724.59999999998</v>
      </c>
      <c r="G15" s="3">
        <f>E73+E98+E106+E117+E135+E198</f>
        <v>329598.8000000001</v>
      </c>
    </row>
    <row r="16" ht="137.25" customHeight="1">
      <c r="B16" s="13" t="s">
        <v>21</v>
      </c>
      <c r="C16" s="18" t="s">
        <v>22</v>
      </c>
      <c r="D16" s="19">
        <v>907</v>
      </c>
      <c r="E16" s="19">
        <v>907.29999999999995</v>
      </c>
    </row>
    <row r="17" ht="124.5" customHeight="1">
      <c r="B17" s="13" t="s">
        <v>23</v>
      </c>
      <c r="C17" s="18" t="s">
        <v>24</v>
      </c>
      <c r="D17" s="19">
        <v>270.19999999999999</v>
      </c>
      <c r="E17" s="19">
        <v>270.19999999999999</v>
      </c>
    </row>
    <row r="18" ht="123.75" customHeight="1">
      <c r="B18" s="13" t="s">
        <v>25</v>
      </c>
      <c r="C18" s="18" t="s">
        <v>26</v>
      </c>
      <c r="D18" s="19">
        <v>222.59999999999999</v>
      </c>
      <c r="E18" s="19">
        <v>222.59999999999999</v>
      </c>
    </row>
    <row r="19" ht="113.25" customHeight="1">
      <c r="B19" s="13" t="s">
        <v>27</v>
      </c>
      <c r="C19" s="18" t="s">
        <v>28</v>
      </c>
      <c r="D19" s="19">
        <v>9300</v>
      </c>
      <c r="E19" s="19">
        <v>9560.2999999999993</v>
      </c>
    </row>
    <row r="20" ht="77.25" customHeight="1">
      <c r="B20" s="13" t="s">
        <v>29</v>
      </c>
      <c r="C20" s="18" t="s">
        <v>30</v>
      </c>
      <c r="D20" s="19">
        <v>18347.099999999999</v>
      </c>
      <c r="E20" s="19">
        <v>18603.200000000001</v>
      </c>
    </row>
    <row r="21" ht="363.75" customHeight="1">
      <c r="B21" s="13" t="s">
        <v>31</v>
      </c>
      <c r="C21" s="18" t="s">
        <v>32</v>
      </c>
      <c r="D21" s="19">
        <v>29000</v>
      </c>
      <c r="E21" s="19">
        <v>29115</v>
      </c>
      <c r="F21" s="3">
        <v>29114958.449999999</v>
      </c>
    </row>
    <row r="22" ht="90" customHeight="1">
      <c r="B22" s="20" t="s">
        <v>33</v>
      </c>
      <c r="C22" s="18" t="s">
        <v>34</v>
      </c>
      <c r="D22" s="19">
        <v>7800</v>
      </c>
      <c r="E22" s="19">
        <v>7805</v>
      </c>
    </row>
    <row r="23" ht="89.25" customHeight="1">
      <c r="B23" s="20" t="s">
        <v>35</v>
      </c>
      <c r="C23" s="18" t="s">
        <v>36</v>
      </c>
      <c r="D23" s="19">
        <v>79107</v>
      </c>
      <c r="E23" s="19">
        <v>79162.600000000006</v>
      </c>
    </row>
    <row r="24" ht="255">
      <c r="B24" s="20" t="s">
        <v>37</v>
      </c>
      <c r="C24" s="18" t="s">
        <v>38</v>
      </c>
      <c r="D24" s="19">
        <v>16100</v>
      </c>
      <c r="E24" s="19">
        <v>16840.900000000001</v>
      </c>
    </row>
    <row r="25" ht="255">
      <c r="B25" s="20" t="s">
        <v>39</v>
      </c>
      <c r="C25" s="18" t="s">
        <v>40</v>
      </c>
      <c r="D25" s="19">
        <v>3540</v>
      </c>
      <c r="E25" s="19">
        <v>3762.3000000000002</v>
      </c>
    </row>
    <row r="26" ht="255">
      <c r="B26" s="20" t="s">
        <v>41</v>
      </c>
      <c r="C26" s="18" t="s">
        <v>42</v>
      </c>
      <c r="D26" s="19">
        <v>13610</v>
      </c>
      <c r="E26" s="19">
        <v>13820.4</v>
      </c>
    </row>
    <row r="27" ht="141.75" hidden="1">
      <c r="B27" s="20" t="s">
        <v>43</v>
      </c>
      <c r="C27" s="18" t="s">
        <v>44</v>
      </c>
      <c r="D27" s="19">
        <v>0</v>
      </c>
      <c r="E27" s="19">
        <v>0</v>
      </c>
    </row>
    <row r="28" ht="86.25" customHeight="1">
      <c r="B28" s="20" t="s">
        <v>45</v>
      </c>
      <c r="C28" s="18" t="s">
        <v>46</v>
      </c>
      <c r="D28" s="19">
        <v>0</v>
      </c>
      <c r="E28" s="19">
        <v>104.5</v>
      </c>
    </row>
    <row r="29" ht="51" customHeight="1">
      <c r="B29" s="20" t="s">
        <v>47</v>
      </c>
      <c r="C29" s="18" t="s">
        <v>48</v>
      </c>
      <c r="D29" s="19">
        <v>672909</v>
      </c>
      <c r="E29" s="19">
        <v>687375.69999999995</v>
      </c>
    </row>
    <row r="30" ht="54.75" customHeight="1">
      <c r="B30" s="20" t="s">
        <v>49</v>
      </c>
      <c r="C30" s="18" t="s">
        <v>50</v>
      </c>
      <c r="D30" s="19">
        <v>8071.6999999999998</v>
      </c>
      <c r="E30" s="19">
        <v>8369.1000000000004</v>
      </c>
    </row>
    <row r="31" ht="30">
      <c r="B31" s="13" t="s">
        <v>51</v>
      </c>
      <c r="C31" s="14" t="s">
        <v>52</v>
      </c>
      <c r="D31" s="19">
        <f>D32</f>
        <v>20936</v>
      </c>
      <c r="E31" s="21">
        <f>E32</f>
        <v>20990</v>
      </c>
      <c r="F31" s="3">
        <v>20990034.66</v>
      </c>
    </row>
    <row r="32" ht="30">
      <c r="B32" s="13" t="s">
        <v>53</v>
      </c>
      <c r="C32" s="14" t="s">
        <v>54</v>
      </c>
      <c r="D32" s="19">
        <f>SUM(D33,D35,D37,D39)</f>
        <v>20936</v>
      </c>
      <c r="E32" s="19">
        <f>SUM(E33,E35,E37,E39)</f>
        <v>20990</v>
      </c>
    </row>
    <row r="33" ht="60">
      <c r="B33" s="13" t="s">
        <v>55</v>
      </c>
      <c r="C33" s="14" t="s">
        <v>56</v>
      </c>
      <c r="D33" s="19">
        <f>D34</f>
        <v>10593.6</v>
      </c>
      <c r="E33" s="19">
        <f>E34</f>
        <v>10647.799999999999</v>
      </c>
    </row>
    <row r="34" ht="81" customHeight="1">
      <c r="B34" s="13" t="s">
        <v>57</v>
      </c>
      <c r="C34" s="14" t="s">
        <v>58</v>
      </c>
      <c r="D34" s="19">
        <v>10593.6</v>
      </c>
      <c r="E34" s="21">
        <v>10647.799999999999</v>
      </c>
      <c r="F34" s="3">
        <v>10647790.25</v>
      </c>
    </row>
    <row r="35" ht="68.25" customHeight="1">
      <c r="B35" s="13" t="s">
        <v>59</v>
      </c>
      <c r="C35" s="14" t="s">
        <v>60</v>
      </c>
      <c r="D35" s="19">
        <f>D36</f>
        <v>62.299999999999997</v>
      </c>
      <c r="E35" s="19">
        <f>E36</f>
        <v>62.299999999999997</v>
      </c>
    </row>
    <row r="36" ht="102" customHeight="1">
      <c r="B36" s="13" t="s">
        <v>61</v>
      </c>
      <c r="C36" s="14" t="s">
        <v>62</v>
      </c>
      <c r="D36" s="19">
        <v>62.299999999999997</v>
      </c>
      <c r="E36" s="19">
        <v>62.299999999999997</v>
      </c>
      <c r="F36" s="3">
        <v>62304.360000000001</v>
      </c>
    </row>
    <row r="37" ht="60">
      <c r="B37" s="13" t="s">
        <v>63</v>
      </c>
      <c r="C37" s="14" t="s">
        <v>64</v>
      </c>
      <c r="D37" s="19">
        <f>D38</f>
        <v>11344.6</v>
      </c>
      <c r="E37" s="19">
        <f>E38</f>
        <v>11344.5</v>
      </c>
    </row>
    <row r="38" ht="95.25" customHeight="1">
      <c r="B38" s="13" t="s">
        <v>65</v>
      </c>
      <c r="C38" s="14" t="s">
        <v>66</v>
      </c>
      <c r="D38" s="19">
        <v>11344.6</v>
      </c>
      <c r="E38" s="19">
        <v>11344.5</v>
      </c>
      <c r="F38" s="22">
        <v>11344576.359999999</v>
      </c>
    </row>
    <row r="39" ht="60">
      <c r="B39" s="13" t="s">
        <v>67</v>
      </c>
      <c r="C39" s="14" t="s">
        <v>68</v>
      </c>
      <c r="D39" s="19">
        <f>D40</f>
        <v>-1064.5</v>
      </c>
      <c r="E39" s="19">
        <f>E40</f>
        <v>-1064.5999999999999</v>
      </c>
    </row>
    <row r="40" ht="91.5" customHeight="1">
      <c r="B40" s="13" t="s">
        <v>69</v>
      </c>
      <c r="C40" s="14" t="s">
        <v>70</v>
      </c>
      <c r="D40" s="19">
        <v>-1064.5</v>
      </c>
      <c r="E40" s="19">
        <v>-1064.5999999999999</v>
      </c>
      <c r="F40" s="3">
        <v>-1064636.3100000001</v>
      </c>
    </row>
    <row r="41">
      <c r="B41" s="13" t="s">
        <v>71</v>
      </c>
      <c r="C41" s="14" t="s">
        <v>72</v>
      </c>
      <c r="D41" s="19">
        <f>SUM(D42,D50,D53,D55)</f>
        <v>261464.60000000001</v>
      </c>
      <c r="E41" s="21">
        <f>SUM(E42,E50,E53,E55)</f>
        <v>267161.40000000002</v>
      </c>
    </row>
    <row r="42" ht="30">
      <c r="B42" s="13" t="s">
        <v>73</v>
      </c>
      <c r="C42" s="14" t="s">
        <v>74</v>
      </c>
      <c r="D42" s="19">
        <f>SUM(D43,D46,D49)</f>
        <v>255400</v>
      </c>
      <c r="E42" s="19">
        <f>SUM(E43,E46,E49)</f>
        <v>257936.30000000002</v>
      </c>
    </row>
    <row r="43" ht="30">
      <c r="B43" s="13" t="s">
        <v>75</v>
      </c>
      <c r="C43" s="14" t="s">
        <v>76</v>
      </c>
      <c r="D43" s="19">
        <f>SUM(D44,D45)</f>
        <v>186500</v>
      </c>
      <c r="E43" s="19">
        <f>SUM(E44,E45)</f>
        <v>189000.20000000001</v>
      </c>
    </row>
    <row r="44" ht="30">
      <c r="B44" s="13" t="s">
        <v>75</v>
      </c>
      <c r="C44" s="14" t="s">
        <v>77</v>
      </c>
      <c r="D44" s="19">
        <v>186500</v>
      </c>
      <c r="E44" s="19">
        <v>189000.20000000001</v>
      </c>
    </row>
    <row r="45" ht="31.5" hidden="1">
      <c r="B45" s="13" t="s">
        <v>78</v>
      </c>
      <c r="C45" s="14" t="s">
        <v>79</v>
      </c>
      <c r="D45" s="19">
        <v>0</v>
      </c>
      <c r="E45" s="19">
        <v>0</v>
      </c>
    </row>
    <row r="46" ht="30">
      <c r="B46" s="13" t="s">
        <v>80</v>
      </c>
      <c r="C46" s="14" t="s">
        <v>81</v>
      </c>
      <c r="D46" s="19">
        <f>D47</f>
        <v>68900</v>
      </c>
      <c r="E46" s="19">
        <f>E47</f>
        <v>68936.100000000006</v>
      </c>
    </row>
    <row r="47" ht="60">
      <c r="B47" s="23" t="s">
        <v>82</v>
      </c>
      <c r="C47" s="14" t="s">
        <v>83</v>
      </c>
      <c r="D47" s="19">
        <v>68900</v>
      </c>
      <c r="E47" s="19">
        <v>68936.100000000006</v>
      </c>
    </row>
    <row r="48" ht="47.25" hidden="1">
      <c r="B48" s="13" t="s">
        <v>84</v>
      </c>
      <c r="C48" s="14" t="s">
        <v>85</v>
      </c>
      <c r="D48" s="19">
        <v>0</v>
      </c>
      <c r="E48" s="19">
        <v>0</v>
      </c>
    </row>
    <row r="49" ht="31.5" hidden="1">
      <c r="B49" s="13" t="s">
        <v>86</v>
      </c>
      <c r="C49" s="14" t="s">
        <v>87</v>
      </c>
      <c r="D49" s="19">
        <v>0</v>
      </c>
      <c r="E49" s="19">
        <v>0</v>
      </c>
    </row>
    <row r="50">
      <c r="B50" s="13" t="s">
        <v>88</v>
      </c>
      <c r="C50" s="14" t="s">
        <v>89</v>
      </c>
      <c r="D50" s="19">
        <f>SUM(D51,D52)</f>
        <v>58</v>
      </c>
      <c r="E50" s="19">
        <f>SUM(E51,E52)</f>
        <v>61.5</v>
      </c>
    </row>
    <row r="51">
      <c r="B51" s="13" t="s">
        <v>88</v>
      </c>
      <c r="C51" s="14" t="s">
        <v>90</v>
      </c>
      <c r="D51" s="19">
        <v>58</v>
      </c>
      <c r="E51" s="19">
        <v>61.5</v>
      </c>
    </row>
    <row r="52" ht="31.5" hidden="1">
      <c r="B52" s="13" t="s">
        <v>91</v>
      </c>
      <c r="C52" s="14" t="s">
        <v>92</v>
      </c>
      <c r="D52" s="19">
        <v>0</v>
      </c>
      <c r="E52" s="19">
        <v>0</v>
      </c>
    </row>
    <row r="53">
      <c r="B53" s="13" t="s">
        <v>93</v>
      </c>
      <c r="C53" s="14" t="s">
        <v>94</v>
      </c>
      <c r="D53" s="19">
        <f>SUM(D54)</f>
        <v>6.5999999999999996</v>
      </c>
      <c r="E53" s="19">
        <f>SUM(E54)</f>
        <v>6.5999999999999996</v>
      </c>
    </row>
    <row r="54">
      <c r="B54" s="13" t="s">
        <v>93</v>
      </c>
      <c r="C54" s="14" t="s">
        <v>95</v>
      </c>
      <c r="D54" s="19">
        <v>6.5999999999999996</v>
      </c>
      <c r="E54" s="19">
        <v>6.5999999999999996</v>
      </c>
    </row>
    <row r="55" ht="30">
      <c r="B55" s="13" t="s">
        <v>96</v>
      </c>
      <c r="C55" s="14" t="s">
        <v>97</v>
      </c>
      <c r="D55" s="19">
        <f>SUM(D56)</f>
        <v>6000</v>
      </c>
      <c r="E55" s="19">
        <f>SUM(E56)</f>
        <v>9157</v>
      </c>
    </row>
    <row r="56" ht="30">
      <c r="B56" s="13" t="s">
        <v>98</v>
      </c>
      <c r="C56" s="14" t="s">
        <v>99</v>
      </c>
      <c r="D56" s="19">
        <v>6000</v>
      </c>
      <c r="E56" s="19">
        <v>9157</v>
      </c>
    </row>
    <row r="57">
      <c r="B57" s="13" t="s">
        <v>100</v>
      </c>
      <c r="C57" s="14" t="s">
        <v>101</v>
      </c>
      <c r="D57" s="19">
        <f>SUM(D58,D60,D63)</f>
        <v>113398</v>
      </c>
      <c r="E57" s="19">
        <f>SUM(E58,E60,E63)</f>
        <v>114864.60000000001</v>
      </c>
    </row>
    <row r="58">
      <c r="B58" s="13" t="s">
        <v>102</v>
      </c>
      <c r="C58" s="14" t="s">
        <v>103</v>
      </c>
      <c r="D58" s="19">
        <f>SUM(D59)</f>
        <v>49000</v>
      </c>
      <c r="E58" s="19">
        <f>SUM(E59)</f>
        <v>51526.300000000003</v>
      </c>
    </row>
    <row r="59" ht="45">
      <c r="B59" s="13" t="s">
        <v>104</v>
      </c>
      <c r="C59" s="14" t="s">
        <v>105</v>
      </c>
      <c r="D59" s="19">
        <v>49000</v>
      </c>
      <c r="E59" s="19">
        <v>51526.300000000003</v>
      </c>
    </row>
    <row r="60">
      <c r="B60" s="24" t="s">
        <v>106</v>
      </c>
      <c r="C60" s="14" t="s">
        <v>107</v>
      </c>
      <c r="D60" s="19">
        <f>SUM(D61:D62)</f>
        <v>29500</v>
      </c>
      <c r="E60" s="19">
        <f>SUM(E61:E62)</f>
        <v>29442</v>
      </c>
    </row>
    <row r="61">
      <c r="B61" s="24" t="s">
        <v>108</v>
      </c>
      <c r="C61" s="14" t="s">
        <v>109</v>
      </c>
      <c r="D61" s="19">
        <v>16000</v>
      </c>
      <c r="E61" s="19">
        <v>15888.1</v>
      </c>
    </row>
    <row r="62">
      <c r="B62" s="24" t="s">
        <v>110</v>
      </c>
      <c r="C62" s="14" t="s">
        <v>111</v>
      </c>
      <c r="D62" s="19">
        <v>13500</v>
      </c>
      <c r="E62" s="19">
        <v>13553.9</v>
      </c>
    </row>
    <row r="63">
      <c r="B63" s="13" t="s">
        <v>112</v>
      </c>
      <c r="C63" s="14" t="s">
        <v>113</v>
      </c>
      <c r="D63" s="19">
        <f>SUM(D64,D66)</f>
        <v>34898</v>
      </c>
      <c r="E63" s="19">
        <f>SUM(E64,E66)</f>
        <v>33896.300000000003</v>
      </c>
    </row>
    <row r="64">
      <c r="B64" s="13" t="s">
        <v>114</v>
      </c>
      <c r="C64" s="14" t="s">
        <v>115</v>
      </c>
      <c r="D64" s="19">
        <f>SUM(D65)</f>
        <v>24648</v>
      </c>
      <c r="E64" s="19">
        <f>SUM(E65)</f>
        <v>25532.900000000001</v>
      </c>
    </row>
    <row r="65" ht="31.5">
      <c r="B65" s="13" t="s">
        <v>116</v>
      </c>
      <c r="C65" s="14" t="s">
        <v>117</v>
      </c>
      <c r="D65" s="19">
        <v>24648</v>
      </c>
      <c r="E65" s="19">
        <v>25532.900000000001</v>
      </c>
    </row>
    <row r="66">
      <c r="B66" s="13" t="s">
        <v>118</v>
      </c>
      <c r="C66" s="14" t="s">
        <v>119</v>
      </c>
      <c r="D66" s="19">
        <f>SUM(D67)</f>
        <v>10250</v>
      </c>
      <c r="E66" s="19">
        <f>SUM(E67)</f>
        <v>8363.3999999999996</v>
      </c>
    </row>
    <row r="67" ht="31.5">
      <c r="B67" s="13" t="s">
        <v>120</v>
      </c>
      <c r="C67" s="14" t="s">
        <v>121</v>
      </c>
      <c r="D67" s="19">
        <v>10250</v>
      </c>
      <c r="E67" s="19">
        <v>8363.3999999999996</v>
      </c>
    </row>
    <row r="68">
      <c r="B68" s="13" t="s">
        <v>122</v>
      </c>
      <c r="C68" s="14" t="s">
        <v>123</v>
      </c>
      <c r="D68" s="19">
        <f>SUM(D69,D71)</f>
        <v>35394</v>
      </c>
      <c r="E68" s="19">
        <f>SUM(E69,E71)</f>
        <v>36513.099999999999</v>
      </c>
    </row>
    <row r="69" ht="31.5">
      <c r="B69" s="13" t="s">
        <v>124</v>
      </c>
      <c r="C69" s="14" t="s">
        <v>125</v>
      </c>
      <c r="D69" s="19">
        <f>SUM(D70)</f>
        <v>35354</v>
      </c>
      <c r="E69" s="19">
        <f>SUM(E70)</f>
        <v>36473.099999999999</v>
      </c>
    </row>
    <row r="70" ht="31.5">
      <c r="B70" s="13" t="s">
        <v>126</v>
      </c>
      <c r="C70" s="14" t="s">
        <v>127</v>
      </c>
      <c r="D70" s="19">
        <v>35354</v>
      </c>
      <c r="E70" s="19">
        <v>36473.099999999999</v>
      </c>
    </row>
    <row r="71" ht="31.5">
      <c r="B71" s="13" t="s">
        <v>128</v>
      </c>
      <c r="C71" s="14" t="s">
        <v>129</v>
      </c>
      <c r="D71" s="19">
        <f>D72</f>
        <v>40</v>
      </c>
      <c r="E71" s="19">
        <f>E72</f>
        <v>40</v>
      </c>
    </row>
    <row r="72">
      <c r="B72" s="13" t="s">
        <v>130</v>
      </c>
      <c r="C72" s="14" t="s">
        <v>131</v>
      </c>
      <c r="D72" s="19">
        <v>40</v>
      </c>
      <c r="E72" s="19">
        <v>40</v>
      </c>
    </row>
    <row r="73" ht="31.5">
      <c r="B73" s="13" t="s">
        <v>132</v>
      </c>
      <c r="C73" s="14" t="s">
        <v>133</v>
      </c>
      <c r="D73" s="19">
        <f>SUM(D74,D76,D78,D92,D87,D93)</f>
        <v>170700.80000000002</v>
      </c>
      <c r="E73" s="19">
        <f>SUM(E74,E76,E78,E92,E87,E93)</f>
        <v>174902.70000000004</v>
      </c>
    </row>
    <row r="74" ht="63" hidden="1">
      <c r="B74" s="13" t="s">
        <v>134</v>
      </c>
      <c r="C74" s="14" t="s">
        <v>135</v>
      </c>
      <c r="D74" s="19">
        <f>SUM(D75)</f>
        <v>0</v>
      </c>
      <c r="E74" s="19">
        <f>SUM(E75)</f>
        <v>0</v>
      </c>
    </row>
    <row r="75" ht="47.25" hidden="1">
      <c r="B75" s="13" t="s">
        <v>136</v>
      </c>
      <c r="C75" s="14" t="s">
        <v>137</v>
      </c>
      <c r="D75" s="19">
        <v>0</v>
      </c>
      <c r="E75" s="19">
        <v>0</v>
      </c>
    </row>
    <row r="76">
      <c r="B76" s="13" t="s">
        <v>138</v>
      </c>
      <c r="C76" s="14" t="s">
        <v>139</v>
      </c>
      <c r="D76" s="19">
        <f>D77</f>
        <v>5.0999999999999996</v>
      </c>
      <c r="E76" s="19">
        <f>E77</f>
        <v>5.0999999999999996</v>
      </c>
    </row>
    <row r="77" ht="31.5">
      <c r="B77" s="13" t="s">
        <v>140</v>
      </c>
      <c r="C77" s="14" t="s">
        <v>141</v>
      </c>
      <c r="D77" s="19">
        <v>5.0999999999999996</v>
      </c>
      <c r="E77" s="19">
        <v>5.0999999999999996</v>
      </c>
    </row>
    <row r="78" ht="65.25" customHeight="1">
      <c r="B78" s="13" t="s">
        <v>142</v>
      </c>
      <c r="C78" s="14" t="s">
        <v>143</v>
      </c>
      <c r="D78" s="19">
        <f>SUM(D79,D81,D83,D85)</f>
        <v>151304</v>
      </c>
      <c r="E78" s="19">
        <f>SUM(E79,E81,E83,E85,)</f>
        <v>155662.80000000002</v>
      </c>
    </row>
    <row r="79" ht="47.25">
      <c r="B79" s="13" t="s">
        <v>144</v>
      </c>
      <c r="C79" s="14" t="s">
        <v>145</v>
      </c>
      <c r="D79" s="19">
        <f>SUM(D80)</f>
        <v>138455</v>
      </c>
      <c r="E79" s="19">
        <f>SUM(E80)</f>
        <v>142214.20000000001</v>
      </c>
    </row>
    <row r="80" ht="65.25" customHeight="1">
      <c r="B80" s="13" t="s">
        <v>146</v>
      </c>
      <c r="C80" s="14" t="s">
        <v>147</v>
      </c>
      <c r="D80" s="19">
        <v>138455</v>
      </c>
      <c r="E80" s="19">
        <v>142214.20000000001</v>
      </c>
    </row>
    <row r="81" ht="66.75" customHeight="1">
      <c r="B81" s="13" t="s">
        <v>148</v>
      </c>
      <c r="C81" s="14" t="s">
        <v>149</v>
      </c>
      <c r="D81" s="19">
        <f>SUM(D82)</f>
        <v>1801</v>
      </c>
      <c r="E81" s="19">
        <f>SUM(E82)</f>
        <v>1920.4000000000001</v>
      </c>
    </row>
    <row r="82" ht="64.5" customHeight="1">
      <c r="B82" s="13" t="s">
        <v>150</v>
      </c>
      <c r="C82" s="14" t="s">
        <v>151</v>
      </c>
      <c r="D82" s="21">
        <v>1801</v>
      </c>
      <c r="E82" s="19">
        <v>1920.4000000000001</v>
      </c>
    </row>
    <row r="83" ht="66.75" customHeight="1">
      <c r="B83" s="13" t="s">
        <v>152</v>
      </c>
      <c r="C83" s="14" t="s">
        <v>153</v>
      </c>
      <c r="D83" s="21">
        <f>SUM(D84)</f>
        <v>106</v>
      </c>
      <c r="E83" s="25">
        <f>SUM(E84)</f>
        <v>112.5</v>
      </c>
    </row>
    <row r="84" ht="47.25">
      <c r="B84" s="13" t="s">
        <v>154</v>
      </c>
      <c r="C84" s="14" t="s">
        <v>155</v>
      </c>
      <c r="D84" s="21">
        <v>106</v>
      </c>
      <c r="E84" s="25">
        <v>112.5</v>
      </c>
    </row>
    <row r="85" ht="31.5">
      <c r="B85" s="13" t="s">
        <v>156</v>
      </c>
      <c r="C85" s="14" t="s">
        <v>157</v>
      </c>
      <c r="D85" s="21">
        <f>SUM(D86)</f>
        <v>10942</v>
      </c>
      <c r="E85" s="19">
        <f>SUM(E86)</f>
        <v>11415.700000000001</v>
      </c>
    </row>
    <row r="86" ht="31.5">
      <c r="B86" s="13" t="s">
        <v>158</v>
      </c>
      <c r="C86" s="14" t="s">
        <v>159</v>
      </c>
      <c r="D86" s="21">
        <v>10942</v>
      </c>
      <c r="E86" s="19">
        <v>11415.700000000001</v>
      </c>
    </row>
    <row r="87" ht="31.5">
      <c r="B87" s="13" t="s">
        <v>160</v>
      </c>
      <c r="C87" s="26" t="s">
        <v>161</v>
      </c>
      <c r="D87" s="21">
        <f>D88+D90</f>
        <v>4.5</v>
      </c>
      <c r="E87" s="19">
        <f>E88+E90</f>
        <v>4.7000000000000002</v>
      </c>
    </row>
    <row r="88" ht="31.5">
      <c r="B88" s="13" t="s">
        <v>162</v>
      </c>
      <c r="C88" s="26" t="s">
        <v>163</v>
      </c>
      <c r="D88" s="21">
        <f>D89</f>
        <v>4.5</v>
      </c>
      <c r="E88" s="19">
        <f>E89</f>
        <v>4.5</v>
      </c>
    </row>
    <row r="89" ht="77.25" customHeight="1">
      <c r="B89" s="13" t="s">
        <v>164</v>
      </c>
      <c r="C89" s="26" t="s">
        <v>165</v>
      </c>
      <c r="D89" s="21">
        <v>4.5</v>
      </c>
      <c r="E89" s="19">
        <v>4.5</v>
      </c>
    </row>
    <row r="90" ht="31.5">
      <c r="B90" s="13" t="s">
        <v>166</v>
      </c>
      <c r="C90" s="26" t="s">
        <v>167</v>
      </c>
      <c r="D90" s="21">
        <f>D91</f>
        <v>0</v>
      </c>
      <c r="E90" s="19">
        <f>E91</f>
        <v>0.20000000000000001</v>
      </c>
    </row>
    <row r="91" ht="74.25" customHeight="1">
      <c r="B91" s="13" t="s">
        <v>168</v>
      </c>
      <c r="C91" s="26" t="s">
        <v>169</v>
      </c>
      <c r="D91" s="21">
        <v>0</v>
      </c>
      <c r="E91" s="19">
        <v>0.20000000000000001</v>
      </c>
    </row>
    <row r="92" ht="18" customHeight="1">
      <c r="B92" s="13" t="s">
        <v>170</v>
      </c>
      <c r="C92" s="14" t="s">
        <v>171</v>
      </c>
      <c r="D92" s="21">
        <v>0</v>
      </c>
      <c r="E92" s="19">
        <v>0</v>
      </c>
    </row>
    <row r="93" ht="72.75" customHeight="1">
      <c r="B93" s="13" t="s">
        <v>172</v>
      </c>
      <c r="C93" s="14" t="s">
        <v>173</v>
      </c>
      <c r="D93" s="21">
        <f>SUM(D94+D96)</f>
        <v>19387.200000000001</v>
      </c>
      <c r="E93" s="19">
        <f>SUM(E94+E96)</f>
        <v>19230.100000000002</v>
      </c>
    </row>
    <row r="94" ht="70.5" customHeight="1">
      <c r="B94" s="13" t="s">
        <v>174</v>
      </c>
      <c r="C94" s="14" t="s">
        <v>175</v>
      </c>
      <c r="D94" s="21">
        <f>SUM(D95)</f>
        <v>16000</v>
      </c>
      <c r="E94" s="19">
        <f>SUM(E95)</f>
        <v>16035.700000000001</v>
      </c>
    </row>
    <row r="95" ht="68.25" customHeight="1">
      <c r="B95" s="13" t="s">
        <v>176</v>
      </c>
      <c r="C95" s="14" t="s">
        <v>177</v>
      </c>
      <c r="D95" s="21">
        <v>16000</v>
      </c>
      <c r="E95" s="19">
        <v>16035.700000000001</v>
      </c>
    </row>
    <row r="96" ht="88.5" customHeight="1">
      <c r="B96" s="23" t="s">
        <v>178</v>
      </c>
      <c r="C96" s="14" t="s">
        <v>179</v>
      </c>
      <c r="D96" s="21">
        <f>SUM(D97)</f>
        <v>3387.1999999999998</v>
      </c>
      <c r="E96" s="19">
        <f>SUM(E97)</f>
        <v>3194.4000000000001</v>
      </c>
    </row>
    <row r="97" ht="84.75" customHeight="1">
      <c r="B97" s="13" t="s">
        <v>180</v>
      </c>
      <c r="C97" s="14" t="s">
        <v>181</v>
      </c>
      <c r="D97" s="19">
        <v>3387.1999999999998</v>
      </c>
      <c r="E97" s="19">
        <v>3194.4000000000001</v>
      </c>
    </row>
    <row r="98">
      <c r="B98" s="13" t="s">
        <v>182</v>
      </c>
      <c r="C98" s="14" t="s">
        <v>183</v>
      </c>
      <c r="D98" s="19">
        <f>SUM(D99)</f>
        <v>15784.6</v>
      </c>
      <c r="E98" s="19">
        <f>SUM(E99)</f>
        <v>16119.699999999999</v>
      </c>
    </row>
    <row r="99">
      <c r="B99" s="13" t="s">
        <v>184</v>
      </c>
      <c r="C99" s="14" t="s">
        <v>185</v>
      </c>
      <c r="D99" s="19">
        <f>SUM(D100,D101,D102,D105)</f>
        <v>15784.6</v>
      </c>
      <c r="E99" s="19">
        <f>SUM(E100,E101,E102,E105)</f>
        <v>16119.699999999999</v>
      </c>
    </row>
    <row r="100" ht="31.5">
      <c r="B100" s="13" t="s">
        <v>186</v>
      </c>
      <c r="C100" s="14" t="s">
        <v>187</v>
      </c>
      <c r="D100" s="19">
        <v>4600.6000000000004</v>
      </c>
      <c r="E100" s="19">
        <v>4681.5</v>
      </c>
    </row>
    <row r="101">
      <c r="B101" s="13" t="s">
        <v>188</v>
      </c>
      <c r="C101" s="14" t="s">
        <v>189</v>
      </c>
      <c r="D101" s="19">
        <v>4902.5</v>
      </c>
      <c r="E101" s="19">
        <v>4924.3999999999996</v>
      </c>
    </row>
    <row r="102">
      <c r="B102" s="23" t="s">
        <v>190</v>
      </c>
      <c r="C102" s="14" t="s">
        <v>191</v>
      </c>
      <c r="D102" s="19">
        <f>SUM(D103:D104)</f>
        <v>6281.5</v>
      </c>
      <c r="E102" s="19">
        <f>SUM(E103:E104)</f>
        <v>6513.7999999999993</v>
      </c>
    </row>
    <row r="103">
      <c r="B103" s="23" t="s">
        <v>192</v>
      </c>
      <c r="C103" s="14" t="s">
        <v>193</v>
      </c>
      <c r="D103" s="19">
        <v>4640.6000000000004</v>
      </c>
      <c r="E103" s="19">
        <v>4866.3999999999996</v>
      </c>
    </row>
    <row r="104">
      <c r="B104" s="23" t="s">
        <v>194</v>
      </c>
      <c r="C104" s="14" t="s">
        <v>195</v>
      </c>
      <c r="D104" s="19">
        <v>1640.9000000000001</v>
      </c>
      <c r="E104" s="19">
        <v>1647.4000000000001</v>
      </c>
    </row>
    <row r="105" ht="31.5" hidden="1">
      <c r="B105" s="13" t="s">
        <v>196</v>
      </c>
      <c r="C105" s="14" t="s">
        <v>197</v>
      </c>
      <c r="D105" s="19">
        <v>0</v>
      </c>
      <c r="E105" s="19">
        <v>0</v>
      </c>
    </row>
    <row r="106" ht="31.5">
      <c r="B106" s="13" t="s">
        <v>198</v>
      </c>
      <c r="C106" s="14" t="s">
        <v>199</v>
      </c>
      <c r="D106" s="19">
        <f>SUM(D112,D107)</f>
        <v>6250.5</v>
      </c>
      <c r="E106" s="19">
        <f>SUM(E107,E112)</f>
        <v>6256.6000000000004</v>
      </c>
    </row>
    <row r="107">
      <c r="B107" s="13" t="s">
        <v>200</v>
      </c>
      <c r="C107" s="14" t="s">
        <v>201</v>
      </c>
      <c r="D107" s="19">
        <f>SUM(D110+D108)</f>
        <v>32.799999999999997</v>
      </c>
      <c r="E107" s="19">
        <f>SUM(E110+E108)</f>
        <v>32.799999999999997</v>
      </c>
    </row>
    <row r="108">
      <c r="B108" s="13" t="s">
        <v>202</v>
      </c>
      <c r="C108" s="14" t="s">
        <v>203</v>
      </c>
      <c r="D108" s="19">
        <f>SUM(D109)</f>
        <v>32.799999999999997</v>
      </c>
      <c r="E108" s="19">
        <f>SUM(E109)</f>
        <v>32.799999999999997</v>
      </c>
    </row>
    <row r="109" ht="31.5">
      <c r="B109" s="13" t="s">
        <v>204</v>
      </c>
      <c r="C109" s="14" t="s">
        <v>205</v>
      </c>
      <c r="D109" s="19">
        <v>32.799999999999997</v>
      </c>
      <c r="E109" s="19">
        <v>32.799999999999997</v>
      </c>
    </row>
    <row r="110" hidden="1">
      <c r="B110" s="13" t="s">
        <v>206</v>
      </c>
      <c r="C110" s="14" t="s">
        <v>207</v>
      </c>
      <c r="D110" s="19">
        <f>SUM(D111)</f>
        <v>0</v>
      </c>
      <c r="E110" s="19">
        <f>SUM(E111)</f>
        <v>0</v>
      </c>
    </row>
    <row r="111" ht="31.5" hidden="1">
      <c r="B111" s="13" t="s">
        <v>208</v>
      </c>
      <c r="C111" s="14" t="s">
        <v>209</v>
      </c>
      <c r="D111" s="19">
        <v>0</v>
      </c>
      <c r="E111" s="19">
        <v>0</v>
      </c>
    </row>
    <row r="112">
      <c r="B112" s="13" t="s">
        <v>210</v>
      </c>
      <c r="C112" s="14" t="s">
        <v>211</v>
      </c>
      <c r="D112" s="19">
        <f>SUM(D115+D113)</f>
        <v>6217.6999999999998</v>
      </c>
      <c r="E112" s="19">
        <f>SUM(E115+E113)</f>
        <v>6223.8000000000002</v>
      </c>
    </row>
    <row r="113" ht="31.5">
      <c r="B113" s="13" t="s">
        <v>212</v>
      </c>
      <c r="C113" s="14" t="s">
        <v>213</v>
      </c>
      <c r="D113" s="19">
        <f>SUM(D114)</f>
        <v>6.7000000000000002</v>
      </c>
      <c r="E113" s="19">
        <f>SUM(E114)</f>
        <v>6.7999999999999998</v>
      </c>
    </row>
    <row r="114" ht="31.5">
      <c r="B114" s="13" t="s">
        <v>214</v>
      </c>
      <c r="C114" s="14" t="s">
        <v>215</v>
      </c>
      <c r="D114" s="19">
        <v>6.7000000000000002</v>
      </c>
      <c r="E114" s="19">
        <v>6.7999999999999998</v>
      </c>
      <c r="F114" s="22">
        <v>6739.96</v>
      </c>
    </row>
    <row r="115">
      <c r="B115" s="13" t="s">
        <v>216</v>
      </c>
      <c r="C115" s="14" t="s">
        <v>217</v>
      </c>
      <c r="D115" s="19">
        <f>SUM(D116)</f>
        <v>6211</v>
      </c>
      <c r="E115" s="19">
        <f>SUM(E116)</f>
        <v>6217</v>
      </c>
    </row>
    <row r="116">
      <c r="B116" s="13" t="s">
        <v>218</v>
      </c>
      <c r="C116" s="14" t="s">
        <v>219</v>
      </c>
      <c r="D116" s="19">
        <v>6211</v>
      </c>
      <c r="E116" s="19">
        <v>6217</v>
      </c>
    </row>
    <row r="117">
      <c r="B117" s="13" t="s">
        <v>220</v>
      </c>
      <c r="C117" s="14" t="s">
        <v>221</v>
      </c>
      <c r="D117" s="19">
        <f>SUM(D120,D118,D125,D130)</f>
        <v>121900.3</v>
      </c>
      <c r="E117" s="19">
        <f>SUM(E120,E118,E125,E130)</f>
        <v>126121.2</v>
      </c>
    </row>
    <row r="118">
      <c r="B118" s="13" t="s">
        <v>222</v>
      </c>
      <c r="C118" s="14" t="s">
        <v>223</v>
      </c>
      <c r="D118" s="19">
        <f>SUM(D119)</f>
        <v>113100</v>
      </c>
      <c r="E118" s="19">
        <f>SUM(E119)</f>
        <v>116988.39999999999</v>
      </c>
    </row>
    <row r="119">
      <c r="B119" s="13" t="s">
        <v>224</v>
      </c>
      <c r="C119" s="14" t="s">
        <v>225</v>
      </c>
      <c r="D119" s="19">
        <v>113100</v>
      </c>
      <c r="E119" s="19">
        <v>116988.39999999999</v>
      </c>
    </row>
    <row r="120" ht="72.75" customHeight="1">
      <c r="B120" s="13" t="s">
        <v>226</v>
      </c>
      <c r="C120" s="14" t="s">
        <v>227</v>
      </c>
      <c r="D120" s="19">
        <f>SUM(D121+D123)</f>
        <v>1839.3</v>
      </c>
      <c r="E120" s="19">
        <f>SUM(E121+E123)</f>
        <v>1743.5</v>
      </c>
    </row>
    <row r="121" ht="74.25" customHeight="1">
      <c r="B121" s="13" t="s">
        <v>228</v>
      </c>
      <c r="C121" s="14" t="s">
        <v>229</v>
      </c>
      <c r="D121" s="19">
        <f>SUM(D122)</f>
        <v>1839.3</v>
      </c>
      <c r="E121" s="19">
        <f>SUM(E122)</f>
        <v>1743.5</v>
      </c>
    </row>
    <row r="122" ht="70.5" customHeight="1">
      <c r="B122" s="13" t="s">
        <v>230</v>
      </c>
      <c r="C122" s="14" t="s">
        <v>231</v>
      </c>
      <c r="D122" s="19">
        <v>1839.3</v>
      </c>
      <c r="E122" s="19">
        <v>1743.5</v>
      </c>
    </row>
    <row r="123" ht="63" hidden="1">
      <c r="B123" s="13" t="s">
        <v>232</v>
      </c>
      <c r="C123" s="14" t="s">
        <v>233</v>
      </c>
      <c r="D123" s="19">
        <f>SUM(D124)</f>
        <v>0</v>
      </c>
      <c r="E123" s="19">
        <f>SUM(E124)</f>
        <v>0</v>
      </c>
    </row>
    <row r="124" ht="63" hidden="1">
      <c r="B124" s="13" t="s">
        <v>234</v>
      </c>
      <c r="C124" s="14" t="s">
        <v>235</v>
      </c>
      <c r="D124" s="19">
        <v>0</v>
      </c>
      <c r="E124" s="19">
        <v>0</v>
      </c>
    </row>
    <row r="125" ht="31.5">
      <c r="B125" s="13" t="s">
        <v>236</v>
      </c>
      <c r="C125" s="14" t="s">
        <v>237</v>
      </c>
      <c r="D125" s="19">
        <f>SUM(D126,D128)</f>
        <v>6100</v>
      </c>
      <c r="E125" s="19">
        <f>SUM(E126,E128)</f>
        <v>6751</v>
      </c>
    </row>
    <row r="126" ht="31.5">
      <c r="B126" s="13" t="s">
        <v>238</v>
      </c>
      <c r="C126" s="14" t="s">
        <v>239</v>
      </c>
      <c r="D126" s="19">
        <f>SUM(D127)</f>
        <v>6000</v>
      </c>
      <c r="E126" s="19">
        <f>SUM(E127)</f>
        <v>6737.5</v>
      </c>
    </row>
    <row r="127" ht="31.5">
      <c r="B127" s="13" t="s">
        <v>240</v>
      </c>
      <c r="C127" s="14" t="s">
        <v>241</v>
      </c>
      <c r="D127" s="19">
        <v>6000</v>
      </c>
      <c r="E127" s="19">
        <v>6737.5</v>
      </c>
    </row>
    <row r="128" ht="47.25">
      <c r="B128" s="13" t="s">
        <v>242</v>
      </c>
      <c r="C128" s="14" t="s">
        <v>243</v>
      </c>
      <c r="D128" s="19">
        <f>SUM(D129)</f>
        <v>100</v>
      </c>
      <c r="E128" s="19">
        <f>SUM(E129)</f>
        <v>13.5</v>
      </c>
    </row>
    <row r="129" ht="45">
      <c r="B129" s="13" t="s">
        <v>244</v>
      </c>
      <c r="C129" s="14" t="s">
        <v>245</v>
      </c>
      <c r="D129" s="19">
        <v>100</v>
      </c>
      <c r="E129" s="19">
        <v>13.5</v>
      </c>
    </row>
    <row r="130" ht="62.25" customHeight="1">
      <c r="B130" s="13" t="s">
        <v>246</v>
      </c>
      <c r="C130" s="14" t="s">
        <v>247</v>
      </c>
      <c r="D130" s="19">
        <f>SUM(D131+D133)</f>
        <v>861</v>
      </c>
      <c r="E130" s="19">
        <f>SUM(E131+E133)</f>
        <v>638.29999999999995</v>
      </c>
    </row>
    <row r="131" ht="60">
      <c r="B131" s="13" t="s">
        <v>248</v>
      </c>
      <c r="C131" s="14" t="s">
        <v>249</v>
      </c>
      <c r="D131" s="19">
        <f>SUM(D132)</f>
        <v>861</v>
      </c>
      <c r="E131" s="19">
        <f>SUM(E132)</f>
        <v>638.29999999999995</v>
      </c>
    </row>
    <row r="132" ht="69" customHeight="1">
      <c r="B132" s="13" t="s">
        <v>250</v>
      </c>
      <c r="C132" s="14" t="s">
        <v>251</v>
      </c>
      <c r="D132" s="19">
        <v>861</v>
      </c>
      <c r="E132" s="19">
        <v>638.29999999999995</v>
      </c>
    </row>
    <row r="133" ht="47.25" hidden="1">
      <c r="B133" s="27" t="s">
        <v>252</v>
      </c>
      <c r="C133" s="28" t="s">
        <v>253</v>
      </c>
      <c r="D133" s="29">
        <f>SUM(D134)</f>
        <v>0</v>
      </c>
      <c r="E133" s="29">
        <f>SUM(E134)</f>
        <v>0</v>
      </c>
    </row>
    <row r="134" ht="63" hidden="1">
      <c r="B134" s="27" t="s">
        <v>254</v>
      </c>
      <c r="C134" s="28" t="s">
        <v>255</v>
      </c>
      <c r="D134" s="29">
        <v>0</v>
      </c>
      <c r="E134" s="29">
        <v>0</v>
      </c>
    </row>
    <row r="135">
      <c r="B135" s="13" t="s">
        <v>256</v>
      </c>
      <c r="C135" s="14" t="s">
        <v>257</v>
      </c>
      <c r="D135" s="19">
        <f>SUM(D136+D179+D181+D184+D195)+D176</f>
        <v>4354.5999999999995</v>
      </c>
      <c r="E135" s="19">
        <f>SUM(E136+E179+E181+E184+E195)+E176</f>
        <v>4406.1999999999989</v>
      </c>
      <c r="F135" s="22">
        <v>4406182.04</v>
      </c>
      <c r="G135" s="30"/>
    </row>
    <row r="136" ht="30">
      <c r="B136" s="13" t="s">
        <v>258</v>
      </c>
      <c r="C136" s="14" t="s">
        <v>259</v>
      </c>
      <c r="D136" s="19">
        <f>SUM(D137+D139+D142+D146+D150+D153+D155+D157+D160+D165+D167+D169+D172+D174+D163)</f>
        <v>2524.6999999999998</v>
      </c>
      <c r="E136" s="19">
        <f>SUM(E137+E139+E142+E146+E150+E153+E155+E157+E160+E165+E167+E169+E172+E174+E163)</f>
        <v>2576.8999999999996</v>
      </c>
    </row>
    <row r="137" ht="45">
      <c r="B137" s="13" t="s">
        <v>260</v>
      </c>
      <c r="C137" s="14" t="s">
        <v>261</v>
      </c>
      <c r="D137" s="19">
        <f>SUM(D138)</f>
        <v>87.299999999999997</v>
      </c>
      <c r="E137" s="19">
        <f>SUM(E138)</f>
        <v>40.5</v>
      </c>
    </row>
    <row r="138" ht="66.75" customHeight="1">
      <c r="B138" s="13" t="s">
        <v>262</v>
      </c>
      <c r="C138" s="14" t="s">
        <v>263</v>
      </c>
      <c r="D138" s="19">
        <v>87.299999999999997</v>
      </c>
      <c r="E138" s="19">
        <v>40.5</v>
      </c>
    </row>
    <row r="139" ht="65.25" customHeight="1">
      <c r="B139" s="13" t="s">
        <v>264</v>
      </c>
      <c r="C139" s="14" t="s">
        <v>265</v>
      </c>
      <c r="D139" s="19">
        <f>SUM(D140:D141)</f>
        <v>347.80000000000001</v>
      </c>
      <c r="E139" s="19">
        <f>SUM(E140:E141)</f>
        <v>481.60000000000002</v>
      </c>
    </row>
    <row r="140" ht="90">
      <c r="B140" s="13" t="s">
        <v>266</v>
      </c>
      <c r="C140" s="14" t="s">
        <v>267</v>
      </c>
      <c r="D140" s="19">
        <v>1</v>
      </c>
      <c r="E140" s="19">
        <v>0.5</v>
      </c>
    </row>
    <row r="141" ht="81" customHeight="1">
      <c r="B141" s="13" t="s">
        <v>268</v>
      </c>
      <c r="C141" s="14" t="s">
        <v>269</v>
      </c>
      <c r="D141" s="19">
        <v>346.80000000000001</v>
      </c>
      <c r="E141" s="19">
        <v>481.10000000000002</v>
      </c>
    </row>
    <row r="142" ht="45">
      <c r="B142" s="13" t="s">
        <v>270</v>
      </c>
      <c r="C142" s="14" t="s">
        <v>271</v>
      </c>
      <c r="D142" s="19">
        <f>SUM(D143+D144+D145)</f>
        <v>25.599999999999998</v>
      </c>
      <c r="E142" s="19">
        <f>SUM(E143+E144+E145)</f>
        <v>75.299999999999997</v>
      </c>
    </row>
    <row r="143" ht="75">
      <c r="B143" s="13" t="s">
        <v>272</v>
      </c>
      <c r="C143" s="14" t="s">
        <v>273</v>
      </c>
      <c r="D143" s="19">
        <v>21.699999999999999</v>
      </c>
      <c r="E143" s="19">
        <v>0.5</v>
      </c>
    </row>
    <row r="144" ht="69" customHeight="1">
      <c r="B144" s="31" t="s">
        <v>274</v>
      </c>
      <c r="C144" s="14" t="s">
        <v>275</v>
      </c>
      <c r="D144" s="19">
        <v>3.8999999999999999</v>
      </c>
      <c r="E144" s="19">
        <v>74.799999999999997</v>
      </c>
    </row>
    <row r="145" ht="70.5" customHeight="1">
      <c r="B145" s="32" t="s">
        <v>276</v>
      </c>
      <c r="C145" s="14" t="s">
        <v>277</v>
      </c>
      <c r="D145" s="19">
        <v>0</v>
      </c>
      <c r="E145" s="19">
        <v>0</v>
      </c>
    </row>
    <row r="146" ht="60">
      <c r="B146" s="13" t="s">
        <v>278</v>
      </c>
      <c r="C146" s="14" t="s">
        <v>279</v>
      </c>
      <c r="D146" s="19">
        <f>SUM(D147+D148+D149)</f>
        <v>4.9000000000000004</v>
      </c>
      <c r="E146" s="19">
        <f>SUM(E147+E148+E149)</f>
        <v>3</v>
      </c>
    </row>
    <row r="147" ht="94.5" customHeight="1">
      <c r="B147" s="13" t="s">
        <v>280</v>
      </c>
      <c r="C147" s="14" t="s">
        <v>281</v>
      </c>
      <c r="D147" s="19">
        <v>0.5</v>
      </c>
      <c r="E147" s="19">
        <v>3</v>
      </c>
    </row>
    <row r="148" ht="72" customHeight="1">
      <c r="B148" s="13" t="s">
        <v>282</v>
      </c>
      <c r="C148" s="14" t="s">
        <v>283</v>
      </c>
      <c r="D148" s="19">
        <v>4.4000000000000004</v>
      </c>
      <c r="E148" s="19">
        <v>0</v>
      </c>
    </row>
    <row r="149" ht="63" hidden="1">
      <c r="B149" s="32" t="s">
        <v>284</v>
      </c>
      <c r="C149" s="14" t="s">
        <v>285</v>
      </c>
      <c r="D149" s="19">
        <v>0</v>
      </c>
      <c r="E149" s="19">
        <v>0</v>
      </c>
    </row>
    <row r="150" ht="45">
      <c r="B150" s="13" t="s">
        <v>286</v>
      </c>
      <c r="C150" s="14" t="s">
        <v>287</v>
      </c>
      <c r="D150" s="19">
        <f>SUM(D151,D152)</f>
        <v>186</v>
      </c>
      <c r="E150" s="19">
        <f>SUM(E151,E152)</f>
        <v>2</v>
      </c>
    </row>
    <row r="151" ht="86.25" customHeight="1">
      <c r="B151" s="13" t="s">
        <v>288</v>
      </c>
      <c r="C151" s="14" t="s">
        <v>289</v>
      </c>
      <c r="D151" s="19">
        <v>185.30000000000001</v>
      </c>
      <c r="E151" s="19">
        <v>0</v>
      </c>
    </row>
    <row r="152" ht="66.75" customHeight="1">
      <c r="B152" s="13" t="s">
        <v>290</v>
      </c>
      <c r="C152" s="14" t="s">
        <v>291</v>
      </c>
      <c r="D152" s="19">
        <v>0.69999999999999996</v>
      </c>
      <c r="E152" s="19">
        <v>2</v>
      </c>
    </row>
    <row r="153" ht="45">
      <c r="B153" s="13" t="s">
        <v>292</v>
      </c>
      <c r="C153" s="14" t="s">
        <v>293</v>
      </c>
      <c r="D153" s="19">
        <f>SUM(D154)</f>
        <v>0.5</v>
      </c>
      <c r="E153" s="19">
        <f>SUM(E154)</f>
        <v>0</v>
      </c>
    </row>
    <row r="154" ht="75">
      <c r="B154" s="13" t="s">
        <v>294</v>
      </c>
      <c r="C154" s="14" t="s">
        <v>295</v>
      </c>
      <c r="D154" s="19">
        <v>0.5</v>
      </c>
      <c r="E154" s="19">
        <v>0</v>
      </c>
    </row>
    <row r="155" ht="45">
      <c r="B155" s="13" t="s">
        <v>296</v>
      </c>
      <c r="C155" s="14" t="s">
        <v>297</v>
      </c>
      <c r="D155" s="19">
        <f>SUM(D156)</f>
        <v>1.7</v>
      </c>
      <c r="E155" s="19">
        <f>SUM(E156)</f>
        <v>0</v>
      </c>
    </row>
    <row r="156" ht="68.25" customHeight="1">
      <c r="B156" s="13" t="s">
        <v>298</v>
      </c>
      <c r="C156" s="14" t="s">
        <v>299</v>
      </c>
      <c r="D156" s="19">
        <v>1.7</v>
      </c>
      <c r="E156" s="19">
        <v>0</v>
      </c>
    </row>
    <row r="157" ht="60">
      <c r="B157" s="13" t="s">
        <v>300</v>
      </c>
      <c r="C157" s="14" t="s">
        <v>301</v>
      </c>
      <c r="D157" s="19">
        <f>SUM(D159,D158)</f>
        <v>211.09999999999999</v>
      </c>
      <c r="E157" s="19">
        <f>SUM(E159,E158)</f>
        <v>368.89999999999998</v>
      </c>
    </row>
    <row r="158" ht="90">
      <c r="B158" s="13" t="s">
        <v>302</v>
      </c>
      <c r="C158" s="14" t="s">
        <v>303</v>
      </c>
      <c r="D158" s="19">
        <v>16.699999999999999</v>
      </c>
      <c r="E158" s="19">
        <v>100</v>
      </c>
    </row>
    <row r="159" ht="75">
      <c r="B159" s="31" t="s">
        <v>304</v>
      </c>
      <c r="C159" s="14" t="s">
        <v>305</v>
      </c>
      <c r="D159" s="19">
        <v>194.40000000000001</v>
      </c>
      <c r="E159" s="19">
        <v>268.89999999999998</v>
      </c>
    </row>
    <row r="160" ht="60">
      <c r="B160" s="13" t="s">
        <v>306</v>
      </c>
      <c r="C160" s="14" t="s">
        <v>307</v>
      </c>
      <c r="D160" s="19">
        <f>SUM(D161:D162)</f>
        <v>44.200000000000003</v>
      </c>
      <c r="E160" s="19">
        <f>SUM(E161:E162)</f>
        <v>60.700000000000003</v>
      </c>
    </row>
    <row r="161" ht="90">
      <c r="B161" s="13" t="s">
        <v>308</v>
      </c>
      <c r="C161" s="14" t="s">
        <v>309</v>
      </c>
      <c r="D161" s="19">
        <v>34.200000000000003</v>
      </c>
      <c r="E161" s="19">
        <v>50.700000000000003</v>
      </c>
    </row>
    <row r="162" ht="90">
      <c r="B162" s="13" t="s">
        <v>310</v>
      </c>
      <c r="C162" s="14" t="s">
        <v>311</v>
      </c>
      <c r="D162" s="19">
        <v>10</v>
      </c>
      <c r="E162" s="19">
        <v>10</v>
      </c>
    </row>
    <row r="163" ht="60">
      <c r="B163" s="13" t="s">
        <v>312</v>
      </c>
      <c r="C163" s="14" t="s">
        <v>313</v>
      </c>
      <c r="D163" s="21">
        <f>SUM(D164)</f>
        <v>0</v>
      </c>
      <c r="E163" s="21">
        <f>SUM(E164)</f>
        <v>-1.3</v>
      </c>
    </row>
    <row r="164" ht="75">
      <c r="B164" s="13" t="s">
        <v>314</v>
      </c>
      <c r="C164" s="14" t="s">
        <v>315</v>
      </c>
      <c r="D164" s="25">
        <v>0</v>
      </c>
      <c r="E164" s="21">
        <v>-1.3</v>
      </c>
    </row>
    <row r="165" ht="45">
      <c r="B165" s="13" t="s">
        <v>316</v>
      </c>
      <c r="C165" s="14" t="s">
        <v>317</v>
      </c>
      <c r="D165" s="19">
        <f>SUM(D166)</f>
        <v>3.1000000000000001</v>
      </c>
      <c r="E165" s="19">
        <f>SUM(E166)</f>
        <v>1.1000000000000001</v>
      </c>
    </row>
    <row r="166" ht="75" customHeight="1">
      <c r="B166" s="13" t="s">
        <v>318</v>
      </c>
      <c r="C166" s="14" t="s">
        <v>319</v>
      </c>
      <c r="D166" s="19">
        <v>3.1000000000000001</v>
      </c>
      <c r="E166" s="19">
        <v>1.1000000000000001</v>
      </c>
    </row>
    <row r="167" ht="90">
      <c r="B167" s="13" t="s">
        <v>320</v>
      </c>
      <c r="C167" s="14" t="s">
        <v>321</v>
      </c>
      <c r="D167" s="19">
        <f>SUM(D168)</f>
        <v>33.899999999999999</v>
      </c>
      <c r="E167" s="19">
        <f>SUM(E168)</f>
        <v>0</v>
      </c>
    </row>
    <row r="168" ht="102.75" customHeight="1">
      <c r="B168" s="13" t="s">
        <v>322</v>
      </c>
      <c r="C168" s="14" t="s">
        <v>323</v>
      </c>
      <c r="D168" s="19">
        <v>33.899999999999999</v>
      </c>
      <c r="E168" s="19">
        <v>0</v>
      </c>
    </row>
    <row r="169" ht="45">
      <c r="B169" s="13" t="s">
        <v>324</v>
      </c>
      <c r="C169" s="14" t="s">
        <v>325</v>
      </c>
      <c r="D169" s="19">
        <f>SUM(D170:D171)</f>
        <v>360.30000000000001</v>
      </c>
      <c r="E169" s="19">
        <f>SUM(E170:E171)</f>
        <v>293.10000000000002</v>
      </c>
    </row>
    <row r="170" ht="73.5" customHeight="1">
      <c r="B170" s="13" t="s">
        <v>326</v>
      </c>
      <c r="C170" s="14" t="s">
        <v>327</v>
      </c>
      <c r="D170" s="19">
        <v>39</v>
      </c>
      <c r="E170" s="19">
        <v>0</v>
      </c>
    </row>
    <row r="171" ht="72.75" customHeight="1">
      <c r="B171" s="13" t="s">
        <v>328</v>
      </c>
      <c r="C171" s="14" t="s">
        <v>329</v>
      </c>
      <c r="D171" s="19">
        <v>321.30000000000001</v>
      </c>
      <c r="E171" s="19">
        <v>293.10000000000002</v>
      </c>
    </row>
    <row r="172" ht="60">
      <c r="B172" s="13" t="s">
        <v>330</v>
      </c>
      <c r="C172" s="14" t="s">
        <v>331</v>
      </c>
      <c r="D172" s="19">
        <f>SUM(D173)</f>
        <v>1218.3</v>
      </c>
      <c r="E172" s="19">
        <f>SUM(E173)</f>
        <v>1253</v>
      </c>
    </row>
    <row r="173" ht="73.5" customHeight="1">
      <c r="B173" s="13" t="s">
        <v>332</v>
      </c>
      <c r="C173" s="14" t="s">
        <v>333</v>
      </c>
      <c r="D173" s="19">
        <v>1218.3</v>
      </c>
      <c r="E173" s="19">
        <v>1253</v>
      </c>
    </row>
    <row r="174" ht="45">
      <c r="B174" s="13" t="s">
        <v>334</v>
      </c>
      <c r="C174" s="33" t="s">
        <v>335</v>
      </c>
      <c r="D174" s="34">
        <f>D175</f>
        <v>0</v>
      </c>
      <c r="E174" s="34">
        <f>E175</f>
        <v>-1</v>
      </c>
    </row>
    <row r="175" ht="66.75" customHeight="1">
      <c r="B175" s="13" t="s">
        <v>336</v>
      </c>
      <c r="C175" s="33" t="s">
        <v>337</v>
      </c>
      <c r="D175" s="34">
        <v>0</v>
      </c>
      <c r="E175" s="19">
        <v>-1</v>
      </c>
    </row>
    <row r="176" ht="90">
      <c r="B176" s="32" t="s">
        <v>338</v>
      </c>
      <c r="C176" s="14" t="s">
        <v>339</v>
      </c>
      <c r="D176" s="19">
        <f>SUM(D177+D178)</f>
        <v>62.200000000000003</v>
      </c>
      <c r="E176" s="19">
        <f>SUM(E177+E178)</f>
        <v>0</v>
      </c>
    </row>
    <row r="177" ht="126" hidden="1">
      <c r="B177" s="32" t="s">
        <v>340</v>
      </c>
      <c r="C177" s="14" t="s">
        <v>341</v>
      </c>
      <c r="D177" s="19">
        <v>0</v>
      </c>
      <c r="E177" s="19">
        <v>0</v>
      </c>
    </row>
    <row r="178" ht="120" customHeight="1">
      <c r="B178" s="32" t="s">
        <v>342</v>
      </c>
      <c r="C178" s="14" t="s">
        <v>343</v>
      </c>
      <c r="D178" s="19">
        <v>62.200000000000003</v>
      </c>
      <c r="E178" s="19">
        <v>0</v>
      </c>
    </row>
    <row r="179" ht="30">
      <c r="B179" s="13" t="s">
        <v>344</v>
      </c>
      <c r="C179" s="14" t="s">
        <v>345</v>
      </c>
      <c r="D179" s="19">
        <f>SUM(D180)</f>
        <v>134.69999999999999</v>
      </c>
      <c r="E179" s="21">
        <f>SUM(E180)</f>
        <v>179.30000000000001</v>
      </c>
    </row>
    <row r="180" ht="60">
      <c r="B180" s="13" t="s">
        <v>346</v>
      </c>
      <c r="C180" s="14" t="s">
        <v>347</v>
      </c>
      <c r="D180" s="19">
        <v>134.69999999999999</v>
      </c>
      <c r="E180" s="19">
        <v>179.30000000000001</v>
      </c>
    </row>
    <row r="181" ht="93" customHeight="1">
      <c r="B181" s="13" t="s">
        <v>348</v>
      </c>
      <c r="C181" s="14" t="s">
        <v>349</v>
      </c>
      <c r="D181" s="19">
        <f>SUM(D182:D183)</f>
        <v>1613</v>
      </c>
      <c r="E181" s="21">
        <f>SUM(E182:E183)</f>
        <v>1626.0999999999999</v>
      </c>
      <c r="F181" s="22">
        <v>1626040.8799999999</v>
      </c>
    </row>
    <row r="182" ht="45">
      <c r="B182" s="13" t="s">
        <v>350</v>
      </c>
      <c r="C182" s="14" t="s">
        <v>351</v>
      </c>
      <c r="D182" s="19">
        <v>1180</v>
      </c>
      <c r="E182" s="19">
        <v>1193.8</v>
      </c>
      <c r="F182" s="22">
        <v>1193745.8700000001</v>
      </c>
    </row>
    <row r="183" ht="76.5" customHeight="1">
      <c r="B183" s="13" t="s">
        <v>352</v>
      </c>
      <c r="C183" s="14" t="s">
        <v>353</v>
      </c>
      <c r="D183" s="19">
        <v>433</v>
      </c>
      <c r="E183" s="19">
        <v>432.30000000000001</v>
      </c>
    </row>
    <row r="184">
      <c r="B184" s="13" t="s">
        <v>354</v>
      </c>
      <c r="C184" s="14" t="s">
        <v>355</v>
      </c>
      <c r="D184" s="19">
        <f>SUM(D185+D188+D192+D190)</f>
        <v>20</v>
      </c>
      <c r="E184" s="19">
        <f>SUM(E185+E188+E192+E190)</f>
        <v>23.899999999999999</v>
      </c>
    </row>
    <row r="185" ht="75" customHeight="1">
      <c r="B185" s="13" t="s">
        <v>356</v>
      </c>
      <c r="C185" s="14" t="s">
        <v>357</v>
      </c>
      <c r="D185" s="19">
        <f>SUM(D187+D186)</f>
        <v>20</v>
      </c>
      <c r="E185" s="19">
        <f>SUM(E187+E186)</f>
        <v>17</v>
      </c>
    </row>
    <row r="186" ht="45">
      <c r="B186" s="32" t="s">
        <v>358</v>
      </c>
      <c r="C186" s="14" t="s">
        <v>359</v>
      </c>
      <c r="D186" s="19">
        <v>0</v>
      </c>
      <c r="E186" s="19">
        <v>0</v>
      </c>
    </row>
    <row r="187" ht="60">
      <c r="B187" s="13" t="s">
        <v>360</v>
      </c>
      <c r="C187" s="14" t="s">
        <v>361</v>
      </c>
      <c r="D187" s="19">
        <v>20</v>
      </c>
      <c r="E187" s="19">
        <v>17</v>
      </c>
    </row>
    <row r="188" ht="31.5" hidden="1">
      <c r="B188" s="32" t="s">
        <v>362</v>
      </c>
      <c r="C188" s="14" t="s">
        <v>363</v>
      </c>
      <c r="D188" s="19">
        <f>SUM(D189)</f>
        <v>0</v>
      </c>
      <c r="E188" s="19">
        <f>SUM(E189)</f>
        <v>0</v>
      </c>
    </row>
    <row r="189" ht="126" hidden="1">
      <c r="B189" s="32" t="s">
        <v>364</v>
      </c>
      <c r="C189" s="14" t="s">
        <v>365</v>
      </c>
      <c r="D189" s="19">
        <v>0</v>
      </c>
      <c r="E189" s="19">
        <v>0</v>
      </c>
    </row>
    <row r="190" ht="31.5" hidden="1">
      <c r="B190" s="32" t="s">
        <v>366</v>
      </c>
      <c r="C190" s="14" t="s">
        <v>367</v>
      </c>
      <c r="D190" s="19">
        <f>SUM(D191)</f>
        <v>0</v>
      </c>
      <c r="E190" s="19">
        <f>SUM(E191)</f>
        <v>0</v>
      </c>
    </row>
    <row r="191" ht="2.25" hidden="1" customHeight="1">
      <c r="B191" s="32" t="s">
        <v>368</v>
      </c>
      <c r="C191" s="14" t="s">
        <v>369</v>
      </c>
      <c r="D191" s="19">
        <v>0</v>
      </c>
      <c r="E191" s="19">
        <v>0</v>
      </c>
    </row>
    <row r="192" ht="63" customHeight="1">
      <c r="B192" s="13" t="s">
        <v>370</v>
      </c>
      <c r="C192" s="14" t="s">
        <v>371</v>
      </c>
      <c r="D192" s="19">
        <f>SUM(D193:D194)</f>
        <v>0</v>
      </c>
      <c r="E192" s="19">
        <f>SUM(E193:E194)</f>
        <v>6.8999999999999995</v>
      </c>
    </row>
    <row r="193" ht="60">
      <c r="B193" s="13" t="s">
        <v>372</v>
      </c>
      <c r="C193" s="14" t="s">
        <v>373</v>
      </c>
      <c r="D193" s="19">
        <v>0</v>
      </c>
      <c r="E193" s="19">
        <v>-1.3</v>
      </c>
      <c r="F193" s="22">
        <v>-1350.01</v>
      </c>
    </row>
    <row r="194" ht="69" customHeight="1">
      <c r="B194" s="13" t="s">
        <v>374</v>
      </c>
      <c r="C194" s="14" t="s">
        <v>375</v>
      </c>
      <c r="D194" s="19">
        <v>0</v>
      </c>
      <c r="E194" s="19">
        <v>8.1999999999999993</v>
      </c>
    </row>
    <row r="195">
      <c r="B195" s="13" t="s">
        <v>376</v>
      </c>
      <c r="C195" s="14" t="s">
        <v>377</v>
      </c>
      <c r="D195" s="19">
        <f t="shared" ref="D195:D196" si="0">SUM(D196)</f>
        <v>0</v>
      </c>
      <c r="E195" s="19">
        <f t="shared" ref="E195:E196" si="1">SUM(E196)</f>
        <v>0</v>
      </c>
    </row>
    <row r="196" ht="30">
      <c r="B196" s="13" t="s">
        <v>378</v>
      </c>
      <c r="C196" s="14" t="s">
        <v>379</v>
      </c>
      <c r="D196" s="19">
        <f t="shared" si="0"/>
        <v>0</v>
      </c>
      <c r="E196" s="19">
        <f t="shared" si="1"/>
        <v>0</v>
      </c>
    </row>
    <row r="197" ht="60">
      <c r="B197" s="13" t="s">
        <v>380</v>
      </c>
      <c r="C197" s="14" t="s">
        <v>381</v>
      </c>
      <c r="D197" s="19">
        <v>0</v>
      </c>
      <c r="E197" s="19">
        <v>0</v>
      </c>
    </row>
    <row r="198">
      <c r="B198" s="13" t="s">
        <v>382</v>
      </c>
      <c r="C198" s="14" t="s">
        <v>383</v>
      </c>
      <c r="D198" s="19">
        <f>D199+D201+D203</f>
        <v>1733.8</v>
      </c>
      <c r="E198" s="19">
        <f>E199+E201+E203</f>
        <v>1792.3999999999999</v>
      </c>
    </row>
    <row r="199">
      <c r="B199" s="13" t="s">
        <v>384</v>
      </c>
      <c r="C199" s="14" t="s">
        <v>385</v>
      </c>
      <c r="D199" s="19">
        <f>SUM(D200)</f>
        <v>0</v>
      </c>
      <c r="E199" s="19">
        <f>SUM(E200)</f>
        <v>58.600000000000001</v>
      </c>
    </row>
    <row r="200">
      <c r="B200" s="13" t="s">
        <v>386</v>
      </c>
      <c r="C200" s="14" t="s">
        <v>387</v>
      </c>
      <c r="D200" s="19">
        <v>0</v>
      </c>
      <c r="E200" s="19">
        <v>58.600000000000001</v>
      </c>
    </row>
    <row r="201">
      <c r="B201" s="13" t="s">
        <v>388</v>
      </c>
      <c r="C201" s="14" t="s">
        <v>389</v>
      </c>
      <c r="D201" s="25">
        <f>D202</f>
        <v>1733.8</v>
      </c>
      <c r="E201" s="21">
        <f>E202</f>
        <v>1733.8</v>
      </c>
    </row>
    <row r="202">
      <c r="B202" s="13" t="s">
        <v>390</v>
      </c>
      <c r="C202" s="14" t="s">
        <v>391</v>
      </c>
      <c r="D202" s="25">
        <v>1733.8</v>
      </c>
      <c r="E202" s="21">
        <v>1733.8</v>
      </c>
    </row>
    <row r="203" hidden="1">
      <c r="B203" s="23" t="s">
        <v>392</v>
      </c>
      <c r="C203" s="14" t="s">
        <v>393</v>
      </c>
      <c r="D203" s="19">
        <f>SUM(D204)</f>
        <v>0</v>
      </c>
      <c r="E203" s="19">
        <f>SUM(E204)</f>
        <v>0</v>
      </c>
    </row>
    <row r="204" hidden="1">
      <c r="B204" s="13" t="s">
        <v>394</v>
      </c>
      <c r="C204" s="14" t="s">
        <v>395</v>
      </c>
      <c r="D204" s="19">
        <v>0</v>
      </c>
      <c r="E204" s="19">
        <v>0</v>
      </c>
    </row>
    <row r="205">
      <c r="B205" s="13" t="s">
        <v>396</v>
      </c>
      <c r="C205" s="14" t="s">
        <v>397</v>
      </c>
      <c r="D205" s="19">
        <f>SUM(D206,D279,D284,D282,D273,D276)</f>
        <v>5924575.3999999994</v>
      </c>
      <c r="E205" s="21">
        <f>SUM(E206,E279,E284,E282,E273,E276)</f>
        <v>5793821.1000000006</v>
      </c>
    </row>
    <row r="206" ht="30">
      <c r="B206" s="13" t="s">
        <v>398</v>
      </c>
      <c r="C206" s="14" t="s">
        <v>399</v>
      </c>
      <c r="D206" s="19">
        <f>SUM(D207,D214,D245,D260)</f>
        <v>5875244.6999999993</v>
      </c>
      <c r="E206" s="19">
        <f>SUM(E207,E214,E245,E260)</f>
        <v>5744490.4000000004</v>
      </c>
    </row>
    <row r="207" ht="30">
      <c r="B207" s="13" t="s">
        <v>400</v>
      </c>
      <c r="C207" s="14" t="s">
        <v>401</v>
      </c>
      <c r="D207" s="19">
        <f>SUM(D208+D210+D212)</f>
        <v>862372.69999999995</v>
      </c>
      <c r="E207" s="19">
        <f>SUM(E208+E210+E212)</f>
        <v>862372.69999999995</v>
      </c>
    </row>
    <row r="208">
      <c r="B208" s="13" t="s">
        <v>402</v>
      </c>
      <c r="C208" s="14" t="s">
        <v>403</v>
      </c>
      <c r="D208" s="19">
        <f>SUM(D209)</f>
        <v>581803.59999999998</v>
      </c>
      <c r="E208" s="19">
        <f>SUM(E209)</f>
        <v>581803.59999999998</v>
      </c>
    </row>
    <row r="209" ht="30">
      <c r="B209" s="13" t="s">
        <v>404</v>
      </c>
      <c r="C209" s="14" t="s">
        <v>405</v>
      </c>
      <c r="D209" s="19">
        <v>581803.59999999998</v>
      </c>
      <c r="E209" s="19">
        <v>581803.59999999998</v>
      </c>
    </row>
    <row r="210" ht="30">
      <c r="B210" s="13" t="s">
        <v>406</v>
      </c>
      <c r="C210" s="14" t="s">
        <v>407</v>
      </c>
      <c r="D210" s="19">
        <f>D211</f>
        <v>269062.40000000002</v>
      </c>
      <c r="E210" s="19">
        <f>E211</f>
        <v>269062.40000000002</v>
      </c>
    </row>
    <row r="211" ht="30">
      <c r="B211" s="13" t="s">
        <v>408</v>
      </c>
      <c r="C211" s="14" t="s">
        <v>409</v>
      </c>
      <c r="D211" s="19">
        <v>269062.40000000002</v>
      </c>
      <c r="E211" s="19">
        <v>269062.40000000002</v>
      </c>
    </row>
    <row r="212">
      <c r="B212" s="13" t="s">
        <v>410</v>
      </c>
      <c r="C212" s="14" t="s">
        <v>411</v>
      </c>
      <c r="D212" s="19">
        <f>SUM(D213)</f>
        <v>11506.700000000001</v>
      </c>
      <c r="E212" s="19">
        <f>SUM(E213)</f>
        <v>11506.700000000001</v>
      </c>
    </row>
    <row r="213">
      <c r="B213" s="13" t="s">
        <v>412</v>
      </c>
      <c r="C213" s="14" t="s">
        <v>413</v>
      </c>
      <c r="D213" s="19">
        <v>11506.700000000001</v>
      </c>
      <c r="E213" s="19">
        <v>11506.700000000001</v>
      </c>
    </row>
    <row r="214" ht="30">
      <c r="B214" s="13" t="s">
        <v>414</v>
      </c>
      <c r="C214" s="14" t="s">
        <v>415</v>
      </c>
      <c r="D214" s="19">
        <f>D215+D217+D219+D221+D223+D225+D227+D229+D231+D233+D235+D237+D239+D243+D241</f>
        <v>2057894.8</v>
      </c>
      <c r="E214" s="19">
        <f>E215+E217+E219+E221+E223+E225+E227+E229+E231+E233+E235+E237+E239+E243+E241</f>
        <v>1934474.2000000002</v>
      </c>
      <c r="F214" s="22">
        <v>1934474250.55</v>
      </c>
    </row>
    <row r="215" ht="45">
      <c r="B215" s="13" t="s">
        <v>416</v>
      </c>
      <c r="C215" s="14" t="s">
        <v>417</v>
      </c>
      <c r="D215" s="19">
        <f>SUM(D216)</f>
        <v>0</v>
      </c>
      <c r="E215" s="19">
        <f>SUM(E216)</f>
        <v>0</v>
      </c>
    </row>
    <row r="216" ht="60">
      <c r="B216" s="13" t="s">
        <v>418</v>
      </c>
      <c r="C216" s="14" t="s">
        <v>419</v>
      </c>
      <c r="D216" s="19">
        <v>0</v>
      </c>
      <c r="E216" s="19">
        <v>0</v>
      </c>
    </row>
    <row r="217" ht="30">
      <c r="B217" s="13" t="s">
        <v>420</v>
      </c>
      <c r="C217" s="14" t="s">
        <v>421</v>
      </c>
      <c r="D217" s="19">
        <f>SUM(D218)</f>
        <v>379787</v>
      </c>
      <c r="E217" s="19">
        <f>SUM(E218)</f>
        <v>348543.5</v>
      </c>
    </row>
    <row r="218" ht="30">
      <c r="B218" s="13" t="s">
        <v>422</v>
      </c>
      <c r="C218" s="14" t="s">
        <v>423</v>
      </c>
      <c r="D218" s="19">
        <v>379787</v>
      </c>
      <c r="E218" s="19">
        <v>348543.5</v>
      </c>
    </row>
    <row r="219" ht="94.5" hidden="1">
      <c r="B219" s="13" t="s">
        <v>424</v>
      </c>
      <c r="C219" s="35" t="s">
        <v>425</v>
      </c>
      <c r="D219" s="19">
        <f>SUM(D220)</f>
        <v>0</v>
      </c>
      <c r="E219" s="19">
        <f>SUM(E220)</f>
        <v>0</v>
      </c>
    </row>
    <row r="220" ht="104.25" hidden="1" customHeight="1">
      <c r="B220" s="13" t="s">
        <v>426</v>
      </c>
      <c r="C220" s="14" t="s">
        <v>427</v>
      </c>
      <c r="D220" s="19">
        <v>0</v>
      </c>
      <c r="E220" s="19">
        <v>0</v>
      </c>
    </row>
    <row r="221" ht="47.25" hidden="1">
      <c r="B221" s="13" t="s">
        <v>428</v>
      </c>
      <c r="C221" s="14" t="s">
        <v>429</v>
      </c>
      <c r="D221" s="19">
        <f>SUM(D222)</f>
        <v>0</v>
      </c>
      <c r="E221" s="19">
        <f>SUM(E222)</f>
        <v>0</v>
      </c>
    </row>
    <row r="222" ht="47.25" hidden="1">
      <c r="B222" s="13" t="s">
        <v>430</v>
      </c>
      <c r="C222" s="14" t="s">
        <v>431</v>
      </c>
      <c r="D222" s="19">
        <v>0</v>
      </c>
      <c r="E222" s="19">
        <v>0</v>
      </c>
    </row>
    <row r="223" ht="74.25" customHeight="1">
      <c r="B223" s="13" t="s">
        <v>432</v>
      </c>
      <c r="C223" s="14" t="s">
        <v>433</v>
      </c>
      <c r="D223" s="19">
        <f>SUM(D224)</f>
        <v>854718.30000000005</v>
      </c>
      <c r="E223" s="19">
        <f>SUM(E224)</f>
        <v>847844.69999999995</v>
      </c>
    </row>
    <row r="224" ht="73.5" customHeight="1">
      <c r="B224" s="13" t="s">
        <v>434</v>
      </c>
      <c r="C224" s="14" t="s">
        <v>435</v>
      </c>
      <c r="D224" s="19">
        <v>854718.30000000005</v>
      </c>
      <c r="E224" s="19">
        <v>847844.69999999995</v>
      </c>
    </row>
    <row r="225" ht="45">
      <c r="B225" s="13" t="s">
        <v>436</v>
      </c>
      <c r="C225" s="14" t="s">
        <v>437</v>
      </c>
      <c r="D225" s="19">
        <f>SUM(D226)</f>
        <v>0</v>
      </c>
      <c r="E225" s="19">
        <f>SUM(E226)</f>
        <v>0</v>
      </c>
    </row>
    <row r="226" ht="45">
      <c r="B226" s="13" t="s">
        <v>438</v>
      </c>
      <c r="C226" s="14" t="s">
        <v>439</v>
      </c>
      <c r="D226" s="19">
        <v>0</v>
      </c>
      <c r="E226" s="19">
        <v>0</v>
      </c>
    </row>
    <row r="227" ht="60">
      <c r="B227" s="13" t="s">
        <v>440</v>
      </c>
      <c r="C227" s="14" t="s">
        <v>441</v>
      </c>
      <c r="D227" s="19">
        <f>SUM(D228)</f>
        <v>1755.5</v>
      </c>
      <c r="E227" s="19">
        <f>SUM(E228)</f>
        <v>1753.8</v>
      </c>
    </row>
    <row r="228" ht="60">
      <c r="B228" s="13" t="s">
        <v>442</v>
      </c>
      <c r="C228" s="14" t="s">
        <v>443</v>
      </c>
      <c r="D228" s="19">
        <v>1755.5</v>
      </c>
      <c r="E228" s="19">
        <v>1753.8</v>
      </c>
    </row>
    <row r="229" ht="60">
      <c r="B229" s="32" t="s">
        <v>444</v>
      </c>
      <c r="C229" s="14" t="s">
        <v>445</v>
      </c>
      <c r="D229" s="19">
        <f>SUM(D230)</f>
        <v>42753.900000000001</v>
      </c>
      <c r="E229" s="19">
        <f>SUM(E230)</f>
        <v>42750.900000000001</v>
      </c>
    </row>
    <row r="230" ht="60">
      <c r="B230" s="32" t="s">
        <v>446</v>
      </c>
      <c r="C230" s="14" t="s">
        <v>447</v>
      </c>
      <c r="D230" s="19">
        <v>42753.900000000001</v>
      </c>
      <c r="E230" s="19">
        <v>42750.900000000001</v>
      </c>
    </row>
    <row r="231" ht="45">
      <c r="B231" s="13" t="s">
        <v>448</v>
      </c>
      <c r="C231" s="14" t="s">
        <v>449</v>
      </c>
      <c r="D231" s="19">
        <f>SUM(D232)</f>
        <v>811.70000000000005</v>
      </c>
      <c r="E231" s="19">
        <f>SUM(E232)</f>
        <v>811.70000000000005</v>
      </c>
    </row>
    <row r="232" ht="60">
      <c r="B232" s="13" t="s">
        <v>450</v>
      </c>
      <c r="C232" s="14" t="s">
        <v>451</v>
      </c>
      <c r="D232" s="19">
        <v>811.70000000000005</v>
      </c>
      <c r="E232" s="19">
        <v>811.70000000000005</v>
      </c>
    </row>
    <row r="233" ht="30">
      <c r="B233" s="13" t="s">
        <v>452</v>
      </c>
      <c r="C233" s="14" t="s">
        <v>453</v>
      </c>
      <c r="D233" s="19">
        <f>SUM(D234)</f>
        <v>2773.4000000000001</v>
      </c>
      <c r="E233" s="19">
        <f>SUM(E234)</f>
        <v>2773.4000000000001</v>
      </c>
    </row>
    <row r="234" ht="30">
      <c r="B234" s="13" t="s">
        <v>454</v>
      </c>
      <c r="C234" s="14" t="s">
        <v>455</v>
      </c>
      <c r="D234" s="19">
        <v>2773.4000000000001</v>
      </c>
      <c r="E234" s="19">
        <v>2773.4000000000001</v>
      </c>
    </row>
    <row r="235">
      <c r="B235" s="23" t="s">
        <v>456</v>
      </c>
      <c r="C235" s="14" t="s">
        <v>457</v>
      </c>
      <c r="D235" s="19">
        <f>SUM(D236)</f>
        <v>204.59999999999999</v>
      </c>
      <c r="E235" s="19">
        <f>SUM(E236)</f>
        <v>204.59999999999999</v>
      </c>
    </row>
    <row r="236">
      <c r="B236" s="13" t="s">
        <v>458</v>
      </c>
      <c r="C236" s="14" t="s">
        <v>459</v>
      </c>
      <c r="D236" s="19">
        <v>204.59999999999999</v>
      </c>
      <c r="E236" s="19">
        <v>204.59999999999999</v>
      </c>
    </row>
    <row r="237" ht="43.5" customHeight="1">
      <c r="B237" s="13" t="s">
        <v>460</v>
      </c>
      <c r="C237" s="14" t="s">
        <v>461</v>
      </c>
      <c r="D237" s="19">
        <f>SUM(D238)</f>
        <v>16782.599999999999</v>
      </c>
      <c r="E237" s="19">
        <f>SUM(E238)</f>
        <v>16782.599999999999</v>
      </c>
    </row>
    <row r="238" ht="45">
      <c r="B238" s="13" t="s">
        <v>462</v>
      </c>
      <c r="C238" s="14" t="s">
        <v>463</v>
      </c>
      <c r="D238" s="19">
        <v>16782.599999999999</v>
      </c>
      <c r="E238" s="19">
        <v>16782.599999999999</v>
      </c>
    </row>
    <row r="239" ht="30">
      <c r="B239" s="13" t="s">
        <v>464</v>
      </c>
      <c r="C239" s="14" t="s">
        <v>465</v>
      </c>
      <c r="D239" s="19">
        <f>SUM(D240)</f>
        <v>20512.799999999999</v>
      </c>
      <c r="E239" s="19">
        <f>SUM(E240)</f>
        <v>20512.799999999999</v>
      </c>
    </row>
    <row r="240" ht="30">
      <c r="B240" s="13" t="s">
        <v>466</v>
      </c>
      <c r="C240" s="14" t="s">
        <v>467</v>
      </c>
      <c r="D240" s="19">
        <v>20512.799999999999</v>
      </c>
      <c r="E240" s="19">
        <v>20512.799999999999</v>
      </c>
    </row>
    <row r="241" ht="30">
      <c r="B241" s="36" t="s">
        <v>468</v>
      </c>
      <c r="C241" s="37" t="s">
        <v>469</v>
      </c>
      <c r="D241" s="21">
        <f>SUM(D242)</f>
        <v>70738.699999999997</v>
      </c>
      <c r="E241" s="21">
        <f>SUM(E242)</f>
        <v>70738.600000000006</v>
      </c>
    </row>
    <row r="242" ht="30">
      <c r="B242" s="36" t="s">
        <v>470</v>
      </c>
      <c r="C242" s="37" t="s">
        <v>471</v>
      </c>
      <c r="D242" s="21">
        <v>70738.699999999997</v>
      </c>
      <c r="E242" s="21">
        <v>70738.600000000006</v>
      </c>
    </row>
    <row r="243">
      <c r="B243" s="13" t="s">
        <v>472</v>
      </c>
      <c r="C243" s="14" t="s">
        <v>473</v>
      </c>
      <c r="D243" s="19">
        <f>SUM(D244)</f>
        <v>667056.30000000005</v>
      </c>
      <c r="E243" s="19">
        <f>SUM(E244)</f>
        <v>581757.59999999998</v>
      </c>
    </row>
    <row r="244">
      <c r="B244" s="13" t="s">
        <v>474</v>
      </c>
      <c r="C244" s="14" t="s">
        <v>475</v>
      </c>
      <c r="D244" s="19">
        <v>667056.30000000005</v>
      </c>
      <c r="E244" s="19">
        <v>581757.59999999998</v>
      </c>
    </row>
    <row r="245" ht="24" customHeight="1">
      <c r="B245" s="13" t="s">
        <v>476</v>
      </c>
      <c r="C245" s="14" t="s">
        <v>477</v>
      </c>
      <c r="D245" s="19">
        <f>SUM(D246,D248,D250,D252,D254,D256,D258)</f>
        <v>2538429.1000000001</v>
      </c>
      <c r="E245" s="19">
        <f>SUM(E246,E248,E250,E252,E254,E256,E258)</f>
        <v>2531120.0000000005</v>
      </c>
    </row>
    <row r="246" ht="42.75" customHeight="1">
      <c r="B246" s="13" t="s">
        <v>478</v>
      </c>
      <c r="C246" s="14" t="s">
        <v>479</v>
      </c>
      <c r="D246" s="19">
        <f>SUM(D247)</f>
        <v>2486981.2000000002</v>
      </c>
      <c r="E246" s="19">
        <f>SUM(E247)</f>
        <v>2484427.7000000002</v>
      </c>
    </row>
    <row r="247" ht="34.5" customHeight="1">
      <c r="B247" s="13" t="s">
        <v>480</v>
      </c>
      <c r="C247" s="14" t="s">
        <v>481</v>
      </c>
      <c r="D247" s="19">
        <v>2486981.2000000002</v>
      </c>
      <c r="E247" s="19">
        <v>2484427.7000000002</v>
      </c>
    </row>
    <row r="248" ht="57" customHeight="1">
      <c r="B248" s="13" t="s">
        <v>482</v>
      </c>
      <c r="C248" s="14" t="s">
        <v>483</v>
      </c>
      <c r="D248" s="19">
        <f>SUM(D249)</f>
        <v>35702.699999999997</v>
      </c>
      <c r="E248" s="19">
        <f>SUM(E249)</f>
        <v>35702.699999999997</v>
      </c>
    </row>
    <row r="249" ht="76.5" customHeight="1">
      <c r="B249" s="13" t="s">
        <v>484</v>
      </c>
      <c r="C249" s="14" t="s">
        <v>485</v>
      </c>
      <c r="D249" s="19">
        <v>35702.699999999997</v>
      </c>
      <c r="E249" s="19">
        <v>35702.699999999997</v>
      </c>
    </row>
    <row r="250" ht="48" hidden="1" customHeight="1">
      <c r="B250" s="13" t="s">
        <v>486</v>
      </c>
      <c r="C250" s="14" t="s">
        <v>487</v>
      </c>
      <c r="D250" s="19">
        <f>SUM(D251)</f>
        <v>0</v>
      </c>
      <c r="E250" s="19">
        <f>SUM(E251)</f>
        <v>0</v>
      </c>
    </row>
    <row r="251" ht="47.25" hidden="1">
      <c r="B251" s="13" t="s">
        <v>488</v>
      </c>
      <c r="C251" s="14" t="s">
        <v>489</v>
      </c>
      <c r="D251" s="19">
        <v>0</v>
      </c>
      <c r="E251" s="19">
        <v>0</v>
      </c>
    </row>
    <row r="252" ht="45">
      <c r="B252" s="13" t="s">
        <v>490</v>
      </c>
      <c r="C252" s="14" t="s">
        <v>491</v>
      </c>
      <c r="D252" s="19">
        <f>SUM(D253)</f>
        <v>6.9000000000000004</v>
      </c>
      <c r="E252" s="19">
        <f>SUM(E253)</f>
        <v>6.9000000000000004</v>
      </c>
    </row>
    <row r="253" ht="45">
      <c r="B253" s="13" t="s">
        <v>492</v>
      </c>
      <c r="C253" s="14" t="s">
        <v>493</v>
      </c>
      <c r="D253" s="19">
        <v>6.9000000000000004</v>
      </c>
      <c r="E253" s="19">
        <v>6.9000000000000004</v>
      </c>
    </row>
    <row r="254" ht="45">
      <c r="B254" s="13" t="s">
        <v>494</v>
      </c>
      <c r="C254" s="14" t="s">
        <v>495</v>
      </c>
      <c r="D254" s="19">
        <f>SUM(D255)</f>
        <v>4700</v>
      </c>
      <c r="E254" s="19">
        <f>SUM(E255)</f>
        <v>2054.6999999999998</v>
      </c>
    </row>
    <row r="255" ht="45">
      <c r="B255" s="13" t="s">
        <v>496</v>
      </c>
      <c r="C255" s="14" t="s">
        <v>497</v>
      </c>
      <c r="D255" s="19">
        <v>4700</v>
      </c>
      <c r="E255" s="19">
        <v>2054.6999999999998</v>
      </c>
      <c r="F255" s="22">
        <v>2054646</v>
      </c>
    </row>
    <row r="256" ht="60">
      <c r="B256" s="38" t="s">
        <v>498</v>
      </c>
      <c r="C256" s="14" t="s">
        <v>499</v>
      </c>
      <c r="D256" s="19">
        <f>SUM(D257)</f>
        <v>2099.5</v>
      </c>
      <c r="E256" s="19">
        <f>SUM(E257)</f>
        <v>0</v>
      </c>
    </row>
    <row r="257" ht="66.75" customHeight="1">
      <c r="B257" s="38" t="s">
        <v>500</v>
      </c>
      <c r="C257" s="14" t="s">
        <v>501</v>
      </c>
      <c r="D257" s="19">
        <v>2099.5</v>
      </c>
      <c r="E257" s="19">
        <v>0</v>
      </c>
    </row>
    <row r="258" ht="31.5">
      <c r="B258" s="13" t="s">
        <v>502</v>
      </c>
      <c r="C258" s="14" t="s">
        <v>503</v>
      </c>
      <c r="D258" s="19">
        <f>SUM(D259)</f>
        <v>8938.7999999999993</v>
      </c>
      <c r="E258" s="19">
        <f>SUM(E259)</f>
        <v>8928</v>
      </c>
    </row>
    <row r="259" ht="31.5">
      <c r="B259" s="23" t="s">
        <v>504</v>
      </c>
      <c r="C259" s="14" t="s">
        <v>505</v>
      </c>
      <c r="D259" s="19">
        <v>8938.7999999999993</v>
      </c>
      <c r="E259" s="19">
        <v>8928</v>
      </c>
    </row>
    <row r="260">
      <c r="B260" s="13" t="s">
        <v>506</v>
      </c>
      <c r="C260" s="14" t="s">
        <v>507</v>
      </c>
      <c r="D260" s="19">
        <f>SUM(D261+D263+D265+D267+D269+D271)</f>
        <v>416548.09999999998</v>
      </c>
      <c r="E260" s="19">
        <f>SUM(E261+E263+E265+E267+E269+E271)</f>
        <v>416523.5</v>
      </c>
    </row>
    <row r="261" ht="119.25" customHeight="1">
      <c r="B261" s="13" t="s">
        <v>508</v>
      </c>
      <c r="C261" s="14" t="s">
        <v>509</v>
      </c>
      <c r="D261" s="21">
        <f>SUM(D262)</f>
        <v>700.20000000000005</v>
      </c>
      <c r="E261" s="21">
        <f>SUM(E262)</f>
        <v>700.20000000000005</v>
      </c>
    </row>
    <row r="262" ht="126">
      <c r="B262" s="13" t="s">
        <v>510</v>
      </c>
      <c r="C262" s="14" t="s">
        <v>511</v>
      </c>
      <c r="D262" s="21">
        <v>700.20000000000005</v>
      </c>
      <c r="E262" s="21">
        <v>700.20000000000005</v>
      </c>
    </row>
    <row r="263" ht="63" hidden="1">
      <c r="B263" s="39" t="s">
        <v>512</v>
      </c>
      <c r="C263" s="14" t="s">
        <v>513</v>
      </c>
      <c r="D263" s="19">
        <f>SUM(D264)</f>
        <v>0</v>
      </c>
      <c r="E263" s="19">
        <f>SUM(E264)</f>
        <v>0</v>
      </c>
    </row>
    <row r="264" ht="63" hidden="1">
      <c r="B264" s="39" t="s">
        <v>514</v>
      </c>
      <c r="C264" s="14" t="s">
        <v>515</v>
      </c>
      <c r="D264" s="40">
        <v>0</v>
      </c>
      <c r="E264" s="40">
        <v>0</v>
      </c>
    </row>
    <row r="265" ht="51" customHeight="1">
      <c r="B265" s="13" t="s">
        <v>516</v>
      </c>
      <c r="C265" s="14" t="s">
        <v>517</v>
      </c>
      <c r="D265" s="19">
        <f>SUM(D266)</f>
        <v>84488.100000000006</v>
      </c>
      <c r="E265" s="19">
        <f>SUM(E266)</f>
        <v>84488.100000000006</v>
      </c>
    </row>
    <row r="266" ht="47.25">
      <c r="B266" s="13" t="s">
        <v>518</v>
      </c>
      <c r="C266" s="14" t="s">
        <v>519</v>
      </c>
      <c r="D266" s="19">
        <v>84488.100000000006</v>
      </c>
      <c r="E266" s="19">
        <v>84488.100000000006</v>
      </c>
    </row>
    <row r="267" ht="47.25" hidden="1">
      <c r="B267" s="32" t="s">
        <v>520</v>
      </c>
      <c r="C267" s="14" t="s">
        <v>521</v>
      </c>
      <c r="D267" s="19">
        <f>SUM(D268)</f>
        <v>0</v>
      </c>
      <c r="E267" s="19">
        <f>SUM(E268)</f>
        <v>0</v>
      </c>
    </row>
    <row r="268" ht="63" hidden="1">
      <c r="B268" s="32" t="s">
        <v>522</v>
      </c>
      <c r="C268" s="14" t="s">
        <v>523</v>
      </c>
      <c r="D268" s="19">
        <v>0</v>
      </c>
      <c r="E268" s="19">
        <v>0</v>
      </c>
    </row>
    <row r="269" ht="31.5" hidden="1">
      <c r="B269" s="13" t="s">
        <v>524</v>
      </c>
      <c r="C269" s="14" t="s">
        <v>525</v>
      </c>
      <c r="D269" s="19">
        <f>SUM(D270)</f>
        <v>0</v>
      </c>
      <c r="E269" s="19">
        <f>SUM(E270)</f>
        <v>0</v>
      </c>
    </row>
    <row r="270" ht="31.5" hidden="1">
      <c r="B270" s="13" t="s">
        <v>526</v>
      </c>
      <c r="C270" s="14" t="s">
        <v>527</v>
      </c>
      <c r="D270" s="19">
        <v>0</v>
      </c>
      <c r="E270" s="19">
        <v>0</v>
      </c>
    </row>
    <row r="271">
      <c r="B271" s="13" t="s">
        <v>528</v>
      </c>
      <c r="C271" s="14" t="s">
        <v>529</v>
      </c>
      <c r="D271" s="19">
        <f>SUM(D272)</f>
        <v>331359.79999999999</v>
      </c>
      <c r="E271" s="19">
        <f>SUM(E272)</f>
        <v>331335.20000000001</v>
      </c>
    </row>
    <row r="272">
      <c r="B272" s="13" t="s">
        <v>530</v>
      </c>
      <c r="C272" s="14" t="s">
        <v>531</v>
      </c>
      <c r="D272" s="19">
        <v>331359.79999999999</v>
      </c>
      <c r="E272" s="19">
        <v>331335.20000000001</v>
      </c>
    </row>
    <row r="273" ht="33.75" customHeight="1">
      <c r="B273" s="24" t="s">
        <v>532</v>
      </c>
      <c r="C273" s="14" t="s">
        <v>533</v>
      </c>
      <c r="D273" s="19">
        <f t="shared" ref="D273:D285" si="2">SUM(D274)</f>
        <v>3717.5</v>
      </c>
      <c r="E273" s="19">
        <f t="shared" ref="E273:E285" si="3">SUM(E274)</f>
        <v>3717.5</v>
      </c>
    </row>
    <row r="274" ht="31.5">
      <c r="B274" s="13" t="s">
        <v>534</v>
      </c>
      <c r="C274" s="14" t="s">
        <v>535</v>
      </c>
      <c r="D274" s="19">
        <f t="shared" si="2"/>
        <v>3717.5</v>
      </c>
      <c r="E274" s="19">
        <f t="shared" si="3"/>
        <v>3717.5</v>
      </c>
    </row>
    <row r="275" ht="31.5">
      <c r="B275" s="13" t="s">
        <v>536</v>
      </c>
      <c r="C275" s="14" t="s">
        <v>537</v>
      </c>
      <c r="D275" s="19">
        <v>3717.5</v>
      </c>
      <c r="E275" s="19">
        <v>3717.5</v>
      </c>
    </row>
    <row r="276">
      <c r="B276" s="24" t="s">
        <v>538</v>
      </c>
      <c r="C276" s="14" t="s">
        <v>539</v>
      </c>
      <c r="D276" s="19">
        <f t="shared" si="2"/>
        <v>50970</v>
      </c>
      <c r="E276" s="19">
        <f t="shared" si="3"/>
        <v>50970</v>
      </c>
    </row>
    <row r="277" ht="31.5">
      <c r="B277" s="13" t="s">
        <v>540</v>
      </c>
      <c r="C277" s="14" t="s">
        <v>541</v>
      </c>
      <c r="D277" s="19">
        <f t="shared" si="2"/>
        <v>50970</v>
      </c>
      <c r="E277" s="19">
        <f t="shared" si="3"/>
        <v>50970</v>
      </c>
    </row>
    <row r="278" ht="31.5">
      <c r="B278" s="24" t="s">
        <v>542</v>
      </c>
      <c r="C278" s="14" t="s">
        <v>543</v>
      </c>
      <c r="D278" s="19">
        <v>50970</v>
      </c>
      <c r="E278" s="19">
        <v>50970</v>
      </c>
    </row>
    <row r="279">
      <c r="B279" s="13" t="s">
        <v>544</v>
      </c>
      <c r="C279" s="14" t="s">
        <v>545</v>
      </c>
      <c r="D279" s="19">
        <f t="shared" si="2"/>
        <v>0</v>
      </c>
      <c r="E279" s="19">
        <f t="shared" si="3"/>
        <v>0</v>
      </c>
    </row>
    <row r="280" hidden="1">
      <c r="B280" s="13" t="s">
        <v>546</v>
      </c>
      <c r="C280" s="14" t="s">
        <v>547</v>
      </c>
      <c r="D280" s="19">
        <f t="shared" si="2"/>
        <v>0</v>
      </c>
      <c r="E280" s="19">
        <f t="shared" si="3"/>
        <v>0</v>
      </c>
    </row>
    <row r="281" hidden="1">
      <c r="B281" s="13" t="s">
        <v>546</v>
      </c>
      <c r="C281" s="14" t="s">
        <v>548</v>
      </c>
      <c r="D281" s="19">
        <v>0</v>
      </c>
      <c r="E281" s="19">
        <v>0</v>
      </c>
    </row>
    <row r="282" ht="92.25" customHeight="1">
      <c r="B282" s="32" t="s">
        <v>549</v>
      </c>
      <c r="C282" s="14" t="s">
        <v>550</v>
      </c>
      <c r="D282" s="19">
        <f t="shared" si="2"/>
        <v>0</v>
      </c>
      <c r="E282" s="19">
        <f t="shared" si="3"/>
        <v>0</v>
      </c>
    </row>
    <row r="283" ht="90.75" hidden="1" customHeight="1">
      <c r="B283" s="32" t="s">
        <v>551</v>
      </c>
      <c r="C283" s="14" t="s">
        <v>552</v>
      </c>
      <c r="D283" s="19">
        <v>0</v>
      </c>
      <c r="E283" s="19">
        <v>0</v>
      </c>
    </row>
    <row r="284" ht="31.5">
      <c r="B284" s="13" t="s">
        <v>553</v>
      </c>
      <c r="C284" s="14" t="s">
        <v>554</v>
      </c>
      <c r="D284" s="19">
        <f t="shared" si="2"/>
        <v>-5356.8000000000002</v>
      </c>
      <c r="E284" s="19">
        <f t="shared" si="3"/>
        <v>-5356.8000000000002</v>
      </c>
    </row>
    <row r="285" ht="31.5">
      <c r="B285" s="13" t="s">
        <v>555</v>
      </c>
      <c r="C285" s="14" t="s">
        <v>556</v>
      </c>
      <c r="D285" s="19">
        <f t="shared" si="2"/>
        <v>-5356.8000000000002</v>
      </c>
      <c r="E285" s="19">
        <f t="shared" si="3"/>
        <v>-5356.8000000000002</v>
      </c>
    </row>
    <row r="286" ht="31.5">
      <c r="B286" s="13" t="s">
        <v>557</v>
      </c>
      <c r="C286" s="14" t="s">
        <v>558</v>
      </c>
      <c r="D286" s="19">
        <v>-5356.8000000000002</v>
      </c>
      <c r="E286" s="19">
        <v>-5356.8000000000002</v>
      </c>
    </row>
  </sheetData>
  <mergeCells count="1">
    <mergeCell ref="B6:E6"/>
  </mergeCells>
  <hyperlinks>
    <hyperlink r:id="rId1" ref="B256"/>
    <hyperlink r:id="rId1" ref="B257"/>
  </hyperlinks>
  <printOptions headings="0" gridLines="0"/>
  <pageMargins left="0.78740157480314954" right="0.39370078740157477" top="0.59055118110236249" bottom="0.39370078740157477" header="0.51181102362204722" footer="0.51181102362204722"/>
  <pageSetup paperSize="9" scale="55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Р7-Офис/2024.3.2.551</Application>
  <Company>Администрация г.Мегион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Ситникова Вероника Анатольев</dc:creator>
  <cp:revision>4</cp:revision>
  <dcterms:created xsi:type="dcterms:W3CDTF">2012-04-16T03:38:00Z</dcterms:created>
  <dcterms:modified xsi:type="dcterms:W3CDTF">2026-04-24T07:32:48Z</dcterms:modified>
  <cp:version>1048576</cp:version>
</cp:coreProperties>
</file>