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УТОЧНЕНИЕ БЮДЖЕТА\2019\1.уточнение январь\05.02.2019 с изменениями\Пояснительная записка\"/>
    </mc:Choice>
  </mc:AlternateContent>
  <bookViews>
    <workbookView xWindow="0" yWindow="0" windowWidth="28800" windowHeight="11100" tabRatio="897" firstSheet="11" activeTab="11"/>
  </bookViews>
  <sheets>
    <sheet name="пр.1" sheetId="1" state="hidden" r:id="rId1"/>
    <sheet name="пр.2" sheetId="6" state="hidden" r:id="rId2"/>
    <sheet name="Свод 3" sheetId="3" state="hidden" r:id="rId3"/>
    <sheet name="СОШ 1." sheetId="8" state="hidden" r:id="rId4"/>
    <sheet name="СОШ 2." sheetId="9" state="hidden" r:id="rId5"/>
    <sheet name="СОШ 3." sheetId="10" state="hidden" r:id="rId6"/>
    <sheet name="СОШ 4." sheetId="22" state="hidden" r:id="rId7"/>
    <sheet name="СОШ 5." sheetId="24" state="hidden" r:id="rId8"/>
    <sheet name="СОШ 6." sheetId="11" state="hidden" r:id="rId9"/>
    <sheet name="СОШ 7." sheetId="25" state="hidden" r:id="rId10"/>
    <sheet name="СОШ 9." sheetId="12" state="hidden" r:id="rId11"/>
    <sheet name="январь" sheetId="29" r:id="rId12"/>
    <sheet name="только дсп" sheetId="26" state="hidden" r:id="rId13"/>
    <sheet name="пр.5" sheetId="2" state="hidden" r:id="rId14"/>
    <sheet name="пр.6" sheetId="7" state="hidden" r:id="rId15"/>
  </sheets>
  <definedNames>
    <definedName name="_xlnm.Print_Area" localSheetId="0">пр.1!$C$1:$S$17</definedName>
    <definedName name="_xlnm.Print_Area" localSheetId="1">пр.2!$A$1:$C$16</definedName>
    <definedName name="_xlnm.Print_Area" localSheetId="11">январь!$A$1:$E$65</definedName>
  </definedNames>
  <calcPr calcId="162913"/>
</workbook>
</file>

<file path=xl/calcChain.xml><?xml version="1.0" encoding="utf-8"?>
<calcChain xmlns="http://schemas.openxmlformats.org/spreadsheetml/2006/main">
  <c r="E37" i="29" l="1"/>
  <c r="E31" i="29"/>
  <c r="E8" i="29" l="1"/>
  <c r="E54" i="29" l="1"/>
  <c r="E28" i="29"/>
  <c r="E60" i="29" l="1"/>
  <c r="E58" i="29"/>
  <c r="E52" i="29"/>
  <c r="E50" i="29"/>
  <c r="E48" i="29"/>
  <c r="E46" i="29"/>
  <c r="E45" i="29"/>
  <c r="E44" i="29" s="1"/>
  <c r="E42" i="29"/>
  <c r="E40" i="29"/>
  <c r="E38" i="29"/>
  <c r="E36" i="29"/>
  <c r="E34" i="29"/>
  <c r="E32" i="29"/>
  <c r="E26" i="29"/>
  <c r="E24" i="29"/>
  <c r="E22" i="29"/>
  <c r="E20" i="29"/>
  <c r="E18" i="29"/>
  <c r="E16" i="29"/>
  <c r="E14" i="29"/>
  <c r="E12" i="29"/>
  <c r="E10" i="29"/>
  <c r="E63" i="29" l="1"/>
  <c r="H44" i="26"/>
  <c r="G44" i="26"/>
  <c r="C44" i="26"/>
  <c r="F38" i="26"/>
  <c r="B38" i="26"/>
  <c r="F37" i="26"/>
  <c r="B37" i="26"/>
  <c r="F36" i="26"/>
  <c r="B36" i="26"/>
  <c r="F35" i="26"/>
  <c r="B35" i="26"/>
  <c r="F34" i="26"/>
  <c r="B34" i="26"/>
  <c r="F33" i="26"/>
  <c r="B33" i="26"/>
  <c r="F32" i="26"/>
  <c r="B32" i="26"/>
  <c r="F31" i="26"/>
  <c r="B31" i="26"/>
  <c r="F30" i="26"/>
  <c r="B30" i="26"/>
  <c r="F29" i="26"/>
  <c r="B29" i="26"/>
  <c r="F28" i="26"/>
  <c r="B28" i="26"/>
  <c r="F27" i="26"/>
  <c r="B27" i="26"/>
  <c r="F26" i="26"/>
  <c r="B26" i="26"/>
  <c r="F25" i="26"/>
  <c r="B25" i="26"/>
  <c r="F24" i="26"/>
  <c r="B24" i="26"/>
  <c r="F23" i="26"/>
  <c r="B23" i="26"/>
  <c r="F22" i="26"/>
  <c r="B22" i="26"/>
  <c r="F21" i="26"/>
  <c r="B21" i="26"/>
  <c r="F20" i="26"/>
  <c r="B20" i="26"/>
  <c r="F19" i="26"/>
  <c r="B19" i="26"/>
  <c r="F18" i="26"/>
  <c r="B18" i="26"/>
  <c r="F17" i="26"/>
  <c r="B17" i="26"/>
  <c r="F16" i="26"/>
  <c r="B16" i="26"/>
  <c r="F15" i="26"/>
  <c r="B15" i="26"/>
  <c r="F14" i="26"/>
  <c r="B14" i="26"/>
  <c r="F13" i="26"/>
  <c r="F44" i="26" s="1"/>
  <c r="D13" i="26"/>
  <c r="D44" i="26" s="1"/>
  <c r="B13" i="26"/>
  <c r="F12" i="26"/>
  <c r="B12" i="26"/>
  <c r="B44" i="26" s="1"/>
  <c r="B31" i="3" l="1"/>
  <c r="B29" i="3"/>
  <c r="B27" i="3"/>
  <c r="B24" i="3"/>
  <c r="B25" i="3"/>
  <c r="F23" i="3"/>
  <c r="J23" i="3"/>
  <c r="N23" i="3"/>
  <c r="B32" i="3"/>
  <c r="F32" i="3"/>
  <c r="J32" i="3"/>
  <c r="N32" i="3"/>
  <c r="F22" i="3"/>
  <c r="J22" i="3"/>
  <c r="N22" i="3"/>
  <c r="N31" i="12"/>
  <c r="J31" i="12"/>
  <c r="N29" i="12"/>
  <c r="J29" i="12"/>
  <c r="B27" i="12"/>
  <c r="N25" i="12"/>
  <c r="N24" i="12"/>
  <c r="J25" i="12"/>
  <c r="J24" i="12"/>
  <c r="F25" i="12"/>
  <c r="F24" i="12"/>
  <c r="B25" i="12"/>
  <c r="B24" i="12"/>
  <c r="B31" i="25"/>
  <c r="B29" i="25"/>
  <c r="B27" i="25"/>
  <c r="B25" i="25"/>
  <c r="B24" i="25"/>
  <c r="N31" i="11"/>
  <c r="J31" i="11"/>
  <c r="F31" i="11"/>
  <c r="B31" i="11"/>
  <c r="N29" i="11"/>
  <c r="J29" i="11"/>
  <c r="F29" i="11"/>
  <c r="B29" i="11"/>
  <c r="N27" i="11"/>
  <c r="J27" i="11"/>
  <c r="F27" i="11"/>
  <c r="B27" i="11"/>
  <c r="N25" i="11"/>
  <c r="N24" i="11"/>
  <c r="J25" i="11"/>
  <c r="J24" i="11"/>
  <c r="F25" i="11"/>
  <c r="F24" i="11"/>
  <c r="B25" i="11"/>
  <c r="B24" i="11"/>
  <c r="N31" i="8"/>
  <c r="J31" i="8"/>
  <c r="F31" i="8"/>
  <c r="B31" i="22"/>
  <c r="N31" i="10"/>
  <c r="J31" i="10"/>
  <c r="F31" i="10"/>
  <c r="N29" i="10"/>
  <c r="J29" i="10"/>
  <c r="F29" i="10"/>
  <c r="N27" i="10"/>
  <c r="J27" i="10"/>
  <c r="F27" i="10"/>
  <c r="N25" i="10"/>
  <c r="N24" i="10"/>
  <c r="J25" i="10"/>
  <c r="J24" i="10"/>
  <c r="F25" i="10"/>
  <c r="F24" i="10"/>
  <c r="B31" i="10"/>
  <c r="B29" i="10"/>
  <c r="B27" i="10"/>
  <c r="B25" i="10"/>
  <c r="B24" i="10"/>
  <c r="N29" i="9"/>
  <c r="J29" i="9"/>
  <c r="F29" i="9"/>
  <c r="B29" i="9"/>
  <c r="N27" i="9"/>
  <c r="J27" i="9"/>
  <c r="F27" i="9"/>
  <c r="N25" i="9"/>
  <c r="N24" i="9"/>
  <c r="J25" i="9"/>
  <c r="J24" i="9"/>
  <c r="F25" i="9"/>
  <c r="F24" i="9"/>
  <c r="N31" i="9"/>
  <c r="J31" i="9"/>
  <c r="F31" i="9"/>
  <c r="B31" i="9"/>
  <c r="B27" i="9"/>
  <c r="B25" i="9"/>
  <c r="B24" i="9"/>
  <c r="B31" i="8"/>
  <c r="B29" i="8"/>
  <c r="B27" i="8"/>
  <c r="B25" i="8"/>
  <c r="B24" i="8"/>
  <c r="I32" i="22"/>
  <c r="N28" i="22"/>
  <c r="N28" i="3" s="1"/>
  <c r="J28" i="22"/>
  <c r="J31" i="22" s="1"/>
  <c r="F28" i="22"/>
  <c r="F31" i="22" s="1"/>
  <c r="N21" i="22"/>
  <c r="N31" i="22" s="1"/>
  <c r="J21" i="22"/>
  <c r="J25" i="22" s="1"/>
  <c r="F21" i="22"/>
  <c r="F24" i="22" s="1"/>
  <c r="B21" i="22"/>
  <c r="B29" i="22" s="1"/>
  <c r="N27" i="22" l="1"/>
  <c r="N29" i="22"/>
  <c r="N24" i="22"/>
  <c r="N31" i="3"/>
  <c r="B24" i="22"/>
  <c r="J24" i="22"/>
  <c r="B27" i="22"/>
  <c r="J29" i="22"/>
  <c r="J28" i="3"/>
  <c r="B25" i="22"/>
  <c r="F27" i="22"/>
  <c r="J27" i="22"/>
  <c r="F25" i="22"/>
  <c r="N25" i="22"/>
  <c r="F29" i="22"/>
  <c r="J31" i="3" l="1"/>
  <c r="B21" i="24"/>
  <c r="F21" i="24"/>
  <c r="J21" i="24"/>
  <c r="N21" i="24"/>
  <c r="J26" i="24"/>
  <c r="J27" i="24" s="1"/>
  <c r="F28" i="24"/>
  <c r="B31" i="24"/>
  <c r="J30" i="24"/>
  <c r="N30" i="24"/>
  <c r="N26" i="24" s="1"/>
  <c r="N27" i="24" s="1"/>
  <c r="J31" i="24"/>
  <c r="F26" i="24" l="1"/>
  <c r="F27" i="24" s="1"/>
  <c r="F29" i="24"/>
  <c r="B25" i="24"/>
  <c r="B29" i="24"/>
  <c r="B27" i="24"/>
  <c r="B24" i="24"/>
  <c r="N29" i="24"/>
  <c r="N25" i="24"/>
  <c r="N24" i="24"/>
  <c r="N21" i="3"/>
  <c r="N31" i="24"/>
  <c r="J29" i="24"/>
  <c r="J25" i="24"/>
  <c r="J24" i="24"/>
  <c r="J21" i="3"/>
  <c r="F25" i="24"/>
  <c r="F24" i="24"/>
  <c r="F21" i="3"/>
  <c r="F31" i="24"/>
  <c r="J27" i="3" l="1"/>
  <c r="J24" i="3"/>
  <c r="J25" i="3"/>
  <c r="J29" i="3"/>
  <c r="F27" i="3"/>
  <c r="F24" i="3"/>
  <c r="F25" i="3"/>
  <c r="N27" i="3"/>
  <c r="N24" i="3"/>
  <c r="N25" i="3"/>
  <c r="N29" i="3"/>
  <c r="F30" i="12" l="1"/>
  <c r="F28" i="12"/>
  <c r="B28" i="12"/>
  <c r="B31" i="12" l="1"/>
  <c r="B29" i="12"/>
  <c r="F29" i="12"/>
  <c r="F28" i="3"/>
  <c r="F31" i="12"/>
  <c r="J26" i="12"/>
  <c r="J27" i="12" s="1"/>
  <c r="F26" i="12"/>
  <c r="F27" i="12" s="1"/>
  <c r="N26" i="12"/>
  <c r="N27" i="12" s="1"/>
  <c r="F31" i="3" l="1"/>
  <c r="F29" i="3"/>
  <c r="N29" i="8" l="1"/>
  <c r="J29" i="8"/>
  <c r="F29" i="8"/>
  <c r="N27" i="8"/>
  <c r="J27" i="8"/>
  <c r="F27" i="8"/>
  <c r="N25" i="8"/>
  <c r="J25" i="8"/>
  <c r="F25" i="8"/>
  <c r="N24" i="8"/>
  <c r="J24" i="8"/>
  <c r="F24" i="8"/>
</calcChain>
</file>

<file path=xl/sharedStrings.xml><?xml version="1.0" encoding="utf-8"?>
<sst xmlns="http://schemas.openxmlformats.org/spreadsheetml/2006/main" count="1432" uniqueCount="416">
  <si>
    <t>ПОКАЗАТЕЛИ</t>
  </si>
  <si>
    <t>Примечание</t>
  </si>
  <si>
    <t>Доходы бюджета</t>
  </si>
  <si>
    <t>Первоначальный план</t>
  </si>
  <si>
    <t>Исполнение год</t>
  </si>
  <si>
    <t>Исполнение (год) к первоначальным плановым показателям прошлого года, %</t>
  </si>
  <si>
    <t>Исполнение (год) к прошлому году, %</t>
  </si>
  <si>
    <t>Темп уточненного плана консолидированного бюджета к исполнению предыдущего года, %</t>
  </si>
  <si>
    <t>Темп к соотв. периоду прошлого года, %</t>
  </si>
  <si>
    <t>Справочно: доходы дорожного фонда, всего:</t>
  </si>
  <si>
    <t>в том числе за счет собственных средств</t>
  </si>
  <si>
    <t>в том числе за счет целевых средств федерального бюджета</t>
  </si>
  <si>
    <t>в том числе за счет переходящих остатков прошлых лет</t>
  </si>
  <si>
    <t>2017 год (отчетный год) консолидированный бюджет МР/ГО</t>
  </si>
  <si>
    <t>2018 год (текущий год) консолидированный бюджет МР/ГО</t>
  </si>
  <si>
    <t>(тыс.руб.)</t>
  </si>
  <si>
    <t>2016 год консолидированный бюджет МР/ГО</t>
  </si>
  <si>
    <t>Исполнение на 01.02.2018</t>
  </si>
  <si>
    <t xml:space="preserve">Приложение 1 </t>
  </si>
  <si>
    <t>Руководитель финансового органа</t>
  </si>
  <si>
    <t>Исполнитель</t>
  </si>
  <si>
    <t>*УБЕДИТЕЛЬНАЯ ПРОСЬБА СТРОКИ И СТОЛБЦЫ НЕ ИЗМЕНЯТЬ (ПЕРЕИМЕНОВЫВАТЬ, ДОБАВЛЯТЬ, ИСКЛЮЧАТЬ)</t>
  </si>
  <si>
    <t>X</t>
  </si>
  <si>
    <t>Недостаток средств на финансовое обеспечение расходов (с учётом источников финансирования)</t>
  </si>
  <si>
    <t>Остатки нецелевых средств</t>
  </si>
  <si>
    <t>Остатки целевых средств, поступивших из федерального бюджета</t>
  </si>
  <si>
    <t>Остатки средств бюджетов</t>
  </si>
  <si>
    <t>Изменение остатков средств бюджетов</t>
  </si>
  <si>
    <t>Прочие источники финансирования дефицита бюджета</t>
  </si>
  <si>
    <t>Акции и иные формы участия в капитале</t>
  </si>
  <si>
    <t>Исполнение государственных и муниципальных гарантий</t>
  </si>
  <si>
    <t xml:space="preserve"> - погашение кредитов от кредитных организаций</t>
  </si>
  <si>
    <t xml:space="preserve"> - получение кредитов от кредитных организаций</t>
  </si>
  <si>
    <t>Кредиты, полученные от кредитных организаций</t>
  </si>
  <si>
    <t>в том числе погашение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</si>
  <si>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погашение бюджетных кредитов, всего</t>
  </si>
  <si>
    <t>в том числе получение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</si>
  <si>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получение бюджетных кредитов, всего</t>
  </si>
  <si>
    <t>Бюджетные кредиты, полученные от других бюджетов</t>
  </si>
  <si>
    <t xml:space="preserve"> - погашение</t>
  </si>
  <si>
    <t xml:space="preserve"> - размещение</t>
  </si>
  <si>
    <t>Долговые обязательства в цен. бумагах</t>
  </si>
  <si>
    <t>Итого источников</t>
  </si>
  <si>
    <t>в т.ч местные бюджеты</t>
  </si>
  <si>
    <t>в т.ч. бюджет субъекта РФ</t>
  </si>
  <si>
    <t>консолидированный бюджет субъекта РФ</t>
  </si>
  <si>
    <t>Источники финансирования дефицита бюджета</t>
  </si>
  <si>
    <t>Итого доходы - Итого расходы</t>
  </si>
  <si>
    <t>Профицит (+)/дефицит (-)</t>
  </si>
  <si>
    <t>7</t>
  </si>
  <si>
    <t>6=5-Безвозмездные поступления</t>
  </si>
  <si>
    <t>Итого расходов без учёта безвозмездных поступлений</t>
  </si>
  <si>
    <t>6</t>
  </si>
  <si>
    <t>ф. 428. Итого расходы</t>
  </si>
  <si>
    <t>ИТОГО РАСХОДОВ</t>
  </si>
  <si>
    <t>5</t>
  </si>
  <si>
    <t>Справочно: расходы дорожного фонда, всего</t>
  </si>
  <si>
    <t>4= ф. 428. Итого расходы - 1-2-3</t>
  </si>
  <si>
    <t>Другие расходы (за искл. групп 1, 2 и 3)</t>
  </si>
  <si>
    <t>4</t>
  </si>
  <si>
    <t>Межбюджетные трансферты бюджетам муниципальных образований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</si>
  <si>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870</t>
    </r>
  </si>
  <si>
    <t>Резервные средства</t>
  </si>
  <si>
    <t>+</t>
  </si>
  <si>
    <t>3.6.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</si>
  <si>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842 - субъект РФ
843 - муниципалитет</t>
    </r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</si>
  <si>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</si>
  <si>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</si>
  <si>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820</t>
    </r>
  </si>
  <si>
    <t>Субсидии государственным корпорациям (компаниям)</t>
  </si>
  <si>
    <t>3.4.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</si>
  <si>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 ВР 350</t>
    </r>
  </si>
  <si>
    <t>Премии и гранты</t>
  </si>
  <si>
    <t>3.3.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</si>
  <si>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243</t>
    </r>
  </si>
  <si>
    <t>Закупка товаров, работ, услуг в целях капитального ремонта государственного (муниципального) имущества</t>
  </si>
  <si>
    <t>3.2.</t>
  </si>
  <si>
    <t>в т.ч. за счет федеральных средств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</si>
  <si>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400</t>
    </r>
  </si>
  <si>
    <t>Капитальные вложения в объекты недвижимого имущества государственной (муниципальной) собственности</t>
  </si>
  <si>
    <t xml:space="preserve">Капитальные вложения в основные фонды  (КОСГУ 310)        </t>
  </si>
  <si>
    <t>3.1.</t>
  </si>
  <si>
    <t>3=3.1+3.2.+3.3.+3.4.+3.5.+3.6.</t>
  </si>
  <si>
    <t>Раздел III. Расходы</t>
  </si>
  <si>
    <t>3</t>
  </si>
  <si>
    <t>2.12.=Итого доходы-1-2</t>
  </si>
  <si>
    <t>Недостаток средств (-) на финансовое обеспечение расходов разделов I и II</t>
  </si>
  <si>
    <t>2.12.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</si>
  <si>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850</t>
    </r>
  </si>
  <si>
    <t>Уплата налогов, сборов и иных платежей</t>
  </si>
  <si>
    <t>2.11.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</si>
  <si>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830</t>
    </r>
  </si>
  <si>
    <t>Исполнение судебных актов</t>
  </si>
  <si>
    <t>2.10.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</si>
  <si>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810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</si>
  <si>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</si>
  <si>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2.9.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</si>
  <si>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630</t>
    </r>
  </si>
  <si>
    <t>Субсидии некоммерческим организациям (за исключением государственных (муниципальных) учреждений</t>
  </si>
  <si>
    <t>2.8.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</si>
  <si>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610+620-1.1.2.
</t>
    </r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</si>
  <si>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</si>
  <si>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безвозмездные перечисления государственным и муниципальным предприятиям (КОСГУ 241)</t>
  </si>
  <si>
    <t>2.7.</t>
  </si>
  <si>
    <t>2.6.= 2.7.+2.8.+2.9.+2.10.+2.11.</t>
  </si>
  <si>
    <t>Расходы на прочие нужды, из них:</t>
  </si>
  <si>
    <t>2.6.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</si>
  <si>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330</t>
    </r>
  </si>
  <si>
    <t>Публичные нормативные выплаты гражданам несоциального характера</t>
  </si>
  <si>
    <t>2.5.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</si>
  <si>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241+242+244+245</t>
    </r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</si>
  <si>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</si>
  <si>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t>2.4.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</si>
  <si>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
ВР 112+113+122+123+133+134+142</t>
    </r>
  </si>
  <si>
    <t>Иные выплаты</t>
  </si>
  <si>
    <t>2.3.</t>
  </si>
  <si>
    <t>2.2.=2.3.+2.4.+2.5.</t>
  </si>
  <si>
    <t xml:space="preserve">Расходы на первоочередные нужды, из них:                   </t>
  </si>
  <si>
    <t>2.2.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</si>
  <si>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720- субъект РФ
730 - муниципалитеты</t>
    </r>
  </si>
  <si>
    <t xml:space="preserve">Расходы на обслуживание гос. долга </t>
  </si>
  <si>
    <t>2.1.</t>
  </si>
  <si>
    <t>2=2.1.+2.2.+2.6.</t>
  </si>
  <si>
    <t>Раздел II. Первоочередные расходы</t>
  </si>
  <si>
    <t>2.</t>
  </si>
  <si>
    <t>1.5.=Итого доходов - 1</t>
  </si>
  <si>
    <t>Недостаток средств (-) на финансовое обеспечение расходов раздела I</t>
  </si>
  <si>
    <t>1.5.</t>
  </si>
  <si>
    <r>
      <rPr>
        <b/>
        <sz val="9"/>
        <rFont val="Times New Roman"/>
        <family val="1"/>
        <charset val="204"/>
      </rPr>
      <t>ф. 487:</t>
    </r>
    <r>
      <rPr>
        <sz val="9"/>
        <rFont val="Times New Roman"/>
        <family val="1"/>
        <charset val="204"/>
      </rPr>
      <t xml:space="preserve"> 06001</t>
    </r>
  </si>
  <si>
    <t>Расходы на обязательное медицинское страхование неработающего населения</t>
  </si>
  <si>
    <t>1.4.</t>
  </si>
  <si>
    <t>Социальные выплаты гражданам, в т.ч.</t>
  </si>
  <si>
    <t>Социальное обеспечение(КОСГУ 260), в т.ч.</t>
  </si>
  <si>
    <t>1.3.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</si>
  <si>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310+320</t>
    </r>
  </si>
  <si>
    <t>Стипендии</t>
  </si>
  <si>
    <t>1.2.</t>
  </si>
  <si>
    <r>
      <rPr>
        <b/>
        <sz val="9"/>
        <rFont val="Times New Roman"/>
        <family val="1"/>
        <charset val="204"/>
      </rPr>
      <t xml:space="preserve">ф. 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</si>
  <si>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работников автономных и бюджетных учреждений</t>
  </si>
  <si>
    <t>в т.ч. расходы на заработную плату и начисления работникам учреждений, осуществляемые за счет средств субсидий, предоставляемых автономным учреждениям  +   в т.ч. расходы на заработную плату и начисления работникам учреждений, осуществляемые за счет средств субсидий, предоставляемых бюджетным учреждениям</t>
  </si>
  <si>
    <t>1.1.2.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</si>
  <si>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121+129</t>
    </r>
  </si>
  <si>
    <t>государственных (муниципальных) органов</t>
  </si>
  <si>
    <t>органов гос власти субъекта</t>
  </si>
  <si>
    <t>1.1.1.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</si>
  <si>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 xml:space="preserve">: ВР 111+119+121+129 + 131+139+141+149+
ф. </t>
    </r>
    <r>
      <rPr>
        <b/>
        <sz val="9"/>
        <rFont val="Times New Roman"/>
        <family val="1"/>
        <charset val="204"/>
      </rPr>
      <t xml:space="preserve">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</si>
  <si>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
в т.ч.</t>
  </si>
  <si>
    <t>Заработная плата и начисления на нее (КОСГУ 211,213), в т.ч.</t>
  </si>
  <si>
    <t>1.1.</t>
  </si>
  <si>
    <t>1=1.1.+1.2.+1.3.+1.4.</t>
  </si>
  <si>
    <t>Раздел I. Социально-значимые расходы</t>
  </si>
  <si>
    <t>Источник информации</t>
  </si>
  <si>
    <t>Расходы бюджета</t>
  </si>
  <si>
    <t>Иные межбюджетные трансферты</t>
  </si>
  <si>
    <t>Субвенции</t>
  </si>
  <si>
    <t>капитального характера</t>
  </si>
  <si>
    <t>Субсидии, в т.ч.</t>
  </si>
  <si>
    <t>на поддержку мер по обеспечению сбалансированности бюджетов</t>
  </si>
  <si>
    <t>на выравнивание бюджетной обеспеченности</t>
  </si>
  <si>
    <t>Дотации, в т.ч.</t>
  </si>
  <si>
    <t>доля межбюджетных трансфертов из федерального бюджета (за исключением субвенций)в доходах</t>
  </si>
  <si>
    <t>Безвозмездные поступления от других бюджетов бюджетной системы Российской Федерации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</si>
  <si>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</si>
  <si>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</si>
  <si>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Неналоговые доходы</t>
  </si>
  <si>
    <t>Прочие налоговые доходы</t>
  </si>
  <si>
    <t>Налог на добычу полезных ископаемых</t>
  </si>
  <si>
    <t>Земельный налог</t>
  </si>
  <si>
    <t>Транспортный налог</t>
  </si>
  <si>
    <t>Налог на имущество организаций</t>
  </si>
  <si>
    <t>Налог на имущество физических лиц</t>
  </si>
  <si>
    <t>Единый сельскохозяйственный налог</t>
  </si>
  <si>
    <t>Налог на вмененный доход</t>
  </si>
  <si>
    <t>Упрощенная система налогообложения</t>
  </si>
  <si>
    <t>в том числе акцизы на алкогольную продукцию</t>
  </si>
  <si>
    <t>в том числе акцизы на нефтепродукты</t>
  </si>
  <si>
    <t>Акцизы, всего:</t>
  </si>
  <si>
    <t>Налог на доходы физических лиц</t>
  </si>
  <si>
    <t>Налог на прибыль организаций</t>
  </si>
  <si>
    <t>НАЛОГОВЫЕ И НЕНАЛОГОВЫЕ ДОХОДЫ</t>
  </si>
  <si>
    <t>ИТОГО ДОХОДОВ</t>
  </si>
  <si>
    <t>Показатели  бюджета городского округа (консолидированного бюджета муниципального района)___________________________ на 2018 год</t>
  </si>
  <si>
    <t>Количество учреждений</t>
  </si>
  <si>
    <t>Расходы на оплату труда с начислениями работников учреждений соц. обслуживания в расчете на 1000 человек населения</t>
  </si>
  <si>
    <t>Фонд оплаты труда с начислениями работников учреждений соц. обслуживания</t>
  </si>
  <si>
    <t>Расходы учреждений соц. обслуживания без учета инвестиций и расходов на оплату труда с начислениями в расчете на 1000 человек населения</t>
  </si>
  <si>
    <t>Расходы учреждений соц. обслуживания без учета инвестиций и расходов на оплату труда с начислениями</t>
  </si>
  <si>
    <t>Количество работников учреждений социального обслуживания населения на 1000 человек населения</t>
  </si>
  <si>
    <t>Штатная численность учреждений  соц. обслуживания населения</t>
  </si>
  <si>
    <t>Соц. обслуживание</t>
  </si>
  <si>
    <t>Расходы на оплату труда с начислениями работников учреждений культуры в расчете на 1000 человек населения</t>
  </si>
  <si>
    <t>Фонд оплаты труда с начислениями работников учреждений культуры</t>
  </si>
  <si>
    <t>Расходы учреждений культуры без учета инвестиций и расходов на оплату труда с начислениями в расчете на 1000 человек населения</t>
  </si>
  <si>
    <t>Расходы учреждений культуры без учета инвестиций и расходов на оплату труда с начислениями</t>
  </si>
  <si>
    <t>Количество работников учреждений культуры на 1000 человек населения</t>
  </si>
  <si>
    <t>Штатная численность учреждений  культуры</t>
  </si>
  <si>
    <t xml:space="preserve">Численность постоянного населения, человек </t>
  </si>
  <si>
    <t>Культура</t>
  </si>
  <si>
    <t>Отношение расходов на оплату труда с начислениями работников учреждений среднего профессионального образования, за исключением педагогических работников и мастеров производственного обучения, к общему фонду оплаты труда работников учреждений среднего профессионального образования</t>
  </si>
  <si>
    <t>Фонд оплаты труда с начислениями работников учреждений среднего профессионального образования, за исключением педагогических работников</t>
  </si>
  <si>
    <t>Расходы на оплату труда с начислениями педагогических работников и мастеров производственного обучения учреждений среднего профессионального образования в расчете на 1 обучающегося</t>
  </si>
  <si>
    <t>Фонд оплаты труда с начислениями педагогических работников и мастеров производственного обучения учреждений среднего профессионального образования</t>
  </si>
  <si>
    <t>Расходы учреждений среднего профессионального образования без учета инвестиций и расходов на оплату труда с начислениями в расчете на 1 обучающегося</t>
  </si>
  <si>
    <t>Расходы учреждений среднего профессионального образования  без учета инвестиций и расходов на оплату труда с начислениями</t>
  </si>
  <si>
    <t xml:space="preserve">Количество обучающихся на 1 педагогического работника в учреждениях среднего профессионального образования </t>
  </si>
  <si>
    <t xml:space="preserve">Количество обучающихся на 1 штатную единицу в учреждениях среднего профессионального образования </t>
  </si>
  <si>
    <t xml:space="preserve">Среднесписочная численность педагогических работников </t>
  </si>
  <si>
    <t xml:space="preserve">Штатная численность учреждений </t>
  </si>
  <si>
    <t>Численность обучающихся по программам среднего профессионального образования, человек</t>
  </si>
  <si>
    <t>Среднее профессиональное образование</t>
  </si>
  <si>
    <t>Отношение расходов на оплату труда с начислениями работников учреждений дополнительного образования детей, за исключением педагогических работников, к общему фонду оплаты труда работников учреждений дополнительного образования детей</t>
  </si>
  <si>
    <t>Фонд оплаты труда с начислениями работников учреждений дополнительного образования детей, за исключением педагогических работников</t>
  </si>
  <si>
    <t>Расходы на оплату труда с начислениями педагогических работников учреждений дополнительного образования детей в расчете на 1 ребенка</t>
  </si>
  <si>
    <t>Фонд оплаты труда с начислениями педагогических работников учреждений дополнительного образования детей</t>
  </si>
  <si>
    <t>Расходы учреждений дополнительного образования детей без учета инвестиций и расходов на оплату труда с начислениями в расчете на 1 ребенка</t>
  </si>
  <si>
    <t>Расходы учреждений дополнительного образования детей без учета инвестиций и расходов на оплату труда с начислениями</t>
  </si>
  <si>
    <t>Количество обучающихся на 1 педагогического работника в учреждениях дополнительного образования детей</t>
  </si>
  <si>
    <t>Количество обучающихся на 1 штатную единицу в учреждениях дополнительного образования детей</t>
  </si>
  <si>
    <t>Среднесписочная численность педагогических работников учреждений дополнительного  образования детей</t>
  </si>
  <si>
    <t>Штатная численность учреждений дополнительного образования детей</t>
  </si>
  <si>
    <t>Численность обучающихся в учреждениях дополнительного образования детей,  человек</t>
  </si>
  <si>
    <t>Дополнительное образование</t>
  </si>
  <si>
    <t>Отношение расходов на оплату труда с начислениями работников общеобразовательных учреждений, за исключением педагогических работников, к общему фонду оплаты труда работников общеобразовательных учреждений</t>
  </si>
  <si>
    <t>Фонд оплаты труда с начислениями работников общеобразовательных учреждений, за исключением педагогических работников</t>
  </si>
  <si>
    <t>Расходы на оплату труда с начислениями педагогических работников общеобразовательных учреждений в расчете на 1 обучающегося</t>
  </si>
  <si>
    <t>Фонд оплаты труда с начислениями педагогических работников общеобразовательных учреждений</t>
  </si>
  <si>
    <t>Расходы общеобразовательных учреждений без учета инвестиций и расходов на оплату труда с начислениями в расчете на 1 обучающегося</t>
  </si>
  <si>
    <t>Расходы общеобразовательных учреждений без учета инвестиций и расходов на оплату труда с начислениями</t>
  </si>
  <si>
    <t>Количество обучающихся на 1 педагогического работника в учреждениях общего образования</t>
  </si>
  <si>
    <t>Количество обучающихся на 1 штатную единицу в учреждениях общего образования</t>
  </si>
  <si>
    <t>Среднесписочная численность педагогических работников учреждений общего образования</t>
  </si>
  <si>
    <t>Штатная численность учреждений общего образования</t>
  </si>
  <si>
    <t>Численность обучающихся в общеобразовательных учреждениях, человек</t>
  </si>
  <si>
    <t>Общее образование</t>
  </si>
  <si>
    <t>Отношение расходов на оплату труда с начислениями работников  дошкольных образовательных учреждений, за исключением педагогических работников, к общему фонду оплаты труда работников дошкольных образовательных учреждений</t>
  </si>
  <si>
    <t>Фонд оплаты труда с начислениями работников дошкольных образовательных учреждений, за исключением педагогических работников</t>
  </si>
  <si>
    <t>Расходы на оплату труда с начисленями педагогических работников дошкольных образовательных учреждений в расчете на 1 ребенка</t>
  </si>
  <si>
    <t>Фонд оплаты труда с начислениями педагогических работников дошкольных образовательных учреждений</t>
  </si>
  <si>
    <t>Расходы дошкольных образовательных учреждений без учета инвестиций и расходов на оплату труда с начислениями в расчете на 1 ребенка</t>
  </si>
  <si>
    <t>Расходы дошкольных образовательных учреждений без учета инвестиций и расходов на оплату труда с начислениями</t>
  </si>
  <si>
    <t>Количество детей на 1 педагогического работника в учреждениях ДОУ</t>
  </si>
  <si>
    <t>Количество детей на 1 штатную единицу в учреждениях ДОУ</t>
  </si>
  <si>
    <t>Среднесписочная численность педагогических работников учреждений дошкольного образования</t>
  </si>
  <si>
    <t>Штатная численность учреждений дошкольного образования</t>
  </si>
  <si>
    <t>Численность детей в  дошкольных образовательных учреждениях, человек</t>
  </si>
  <si>
    <t>Дошкольное образование</t>
  </si>
  <si>
    <t>Темп роста к прошлому году, %</t>
  </si>
  <si>
    <t>в т.ч. ввод новых учреждений  (+)</t>
  </si>
  <si>
    <t>в т.ч. оптимизация  (-)</t>
  </si>
  <si>
    <t>2020 год</t>
  </si>
  <si>
    <t>в т.ч.  ввод новых учреждений  (+)</t>
  </si>
  <si>
    <t xml:space="preserve">2019 год </t>
  </si>
  <si>
    <t>текущий финансовый 2018_ год</t>
  </si>
  <si>
    <t>в т.ч.  оптимизация   (-)</t>
  </si>
  <si>
    <t xml:space="preserve">отчетный 2017 год </t>
  </si>
  <si>
    <t>Наименование показателя</t>
  </si>
  <si>
    <t>Муниципальное образование_______________________________________</t>
  </si>
  <si>
    <t xml:space="preserve">Показатели сети и штатов казенных, бюджетных и автономных учреждений за отчетный 2017 год, на текущий финансовый 2018  год и на плановый период 2019  -  2020 годов </t>
  </si>
  <si>
    <t>Приложение 3</t>
  </si>
  <si>
    <t>в том числе:</t>
  </si>
  <si>
    <t>в том числе за счет средств бюджета автономного округа</t>
  </si>
  <si>
    <t>Телефон</t>
  </si>
  <si>
    <t>(расшифровка)</t>
  </si>
  <si>
    <t>(подпись)</t>
  </si>
  <si>
    <t>2019 год</t>
  </si>
  <si>
    <t>Плановый период</t>
  </si>
  <si>
    <t>Показатель</t>
  </si>
  <si>
    <t>(тыс. руб.)</t>
  </si>
  <si>
    <t>Приложение 5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</si>
  <si>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340</t>
    </r>
  </si>
  <si>
    <t>Уточненный план на 01.02.2018</t>
  </si>
  <si>
    <t xml:space="preserve">Ожидаемое исполнение за год (соответствует уточненному плану на 01.02.2018) </t>
  </si>
  <si>
    <t>(форма 1)</t>
  </si>
  <si>
    <t>Исполнение на 01.02.2017</t>
  </si>
  <si>
    <t>Исполнение на 01.01.2018*</t>
  </si>
  <si>
    <t>*Данные предоставляются на основании ф. 428 за декабрь 2017 года</t>
  </si>
  <si>
    <t>Консолидированный объем расходов дорожного фонда МР/ГО на плановый период 2019-2020 годов</t>
  </si>
  <si>
    <t>Приложение 2</t>
  </si>
  <si>
    <t>(форма 1.3)</t>
  </si>
  <si>
    <t xml:space="preserve">2017 год </t>
  </si>
  <si>
    <t>2018 год</t>
  </si>
  <si>
    <t>(форма 2.1)</t>
  </si>
  <si>
    <t>Консолидированный объем расходов дорожного фонда МР/ГО</t>
  </si>
  <si>
    <t>(тыс. рублей)</t>
  </si>
  <si>
    <t>№ п/п</t>
  </si>
  <si>
    <t>Наименование предприятия</t>
  </si>
  <si>
    <t>Основные виды деятельности (наименование по ОКВЭД)</t>
  </si>
  <si>
    <t>Суммарный объем выручки от продажи товаров, продукции, работ, услуг и операционных доходов на конец отчетного года</t>
  </si>
  <si>
    <t>Размер активов на конец отчетного года</t>
  </si>
  <si>
    <r>
      <t xml:space="preserve">Планируемые меры </t>
    </r>
    <r>
      <rPr>
        <sz val="12"/>
        <rFont val="Times New Roman"/>
        <family val="1"/>
        <charset val="204"/>
      </rPr>
      <t>(приватизация, ликвидация и др.)</t>
    </r>
  </si>
  <si>
    <t>…</t>
  </si>
  <si>
    <t>Итого</t>
  </si>
  <si>
    <t>Акционерные общества (ООО, иные хозяйственные общества)</t>
  </si>
  <si>
    <t>Сумма дивидендов от участия в уставном капитале, полученная в отчетном году</t>
  </si>
  <si>
    <t>Планируемые меры (приватизация, ликвидация и др.)</t>
  </si>
  <si>
    <t>Всего</t>
  </si>
  <si>
    <t>Приложение 6</t>
  </si>
  <si>
    <t>(форма № 1.6)</t>
  </si>
  <si>
    <t xml:space="preserve"> (наименование мо)</t>
  </si>
  <si>
    <t>Сведения _______________________ о хозяйственных обществах, акции (доли участия) которых находятся в собственности муниципального образования</t>
  </si>
  <si>
    <t>Доля участия МО в уставном капитале (%)</t>
  </si>
  <si>
    <t>Муниципальные унитарные предприятия</t>
  </si>
  <si>
    <t>Справочно</t>
  </si>
  <si>
    <t>Муниципальный долг</t>
  </si>
  <si>
    <t>Объём муниципального долга от объёма доходов без учёта безвозмездных поступлений</t>
  </si>
  <si>
    <t>Отдельные показатели исполнения консолидированного бюджета МР/ГО в 2016-2018 годах в части доходов дорожного фонда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</si>
  <si>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МО в отчетном году </t>
  </si>
  <si>
    <t>Руководитель</t>
  </si>
  <si>
    <t>Телефон 2-01-23</t>
  </si>
  <si>
    <t>Даудова З.В.</t>
  </si>
  <si>
    <t>Исполнитель экономист</t>
  </si>
  <si>
    <t>Ильина О.А.</t>
  </si>
  <si>
    <t>Директор</t>
  </si>
  <si>
    <t>МБОУ "СОШ № 2"</t>
  </si>
  <si>
    <t>Муниципальное образование МБОУ СОШ №3 С УГЛУБЛЕННЫМ ИЗУЧЕНИЕМ ОТДЕЛЬНЫХ ПРЕДМЕТОВ"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</si>
  <si>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№6"</t>
    </r>
  </si>
  <si>
    <t>Т.А. Курушина</t>
  </si>
  <si>
    <t>Ю.Н. Абудалипова</t>
  </si>
  <si>
    <t>тел. 8(34643) 56-2-50</t>
  </si>
  <si>
    <t>МАОУ "СОШ №9"</t>
  </si>
  <si>
    <t>текущий финансовый 2018 год</t>
  </si>
  <si>
    <t>М.И. Макаров</t>
  </si>
  <si>
    <t>А.М. Цыганкова</t>
  </si>
  <si>
    <t>Телефон 3-50-55</t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</si>
  <si>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МАОУ №5 "Гимназия"</t>
    </r>
  </si>
  <si>
    <t>В.Н. Подлиповская</t>
  </si>
  <si>
    <t>Ю.Ю. Лепшина</t>
  </si>
  <si>
    <t>Телефон 4-75-06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</si>
  <si>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№7"</t>
    </r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</si>
  <si>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МБОУ СОШ №4</t>
    </r>
  </si>
  <si>
    <t>Наименование учреждения</t>
  </si>
  <si>
    <t xml:space="preserve">МБОУ "СОШ №4"            </t>
  </si>
  <si>
    <t xml:space="preserve">МАОУ"СОШ №9"            </t>
  </si>
  <si>
    <t xml:space="preserve">МАДОУ  № 1 "Сказка"              </t>
  </si>
  <si>
    <t xml:space="preserve">МБДОУ ДС № 2 "Рябинка"     </t>
  </si>
  <si>
    <t xml:space="preserve">МБДОУ ДС № 3 "Ласточка" </t>
  </si>
  <si>
    <t xml:space="preserve">МБДОУ ДС № 4 "Морозко"     </t>
  </si>
  <si>
    <t xml:space="preserve">МБДОУ ДС № 5 "Крепыш"       </t>
  </si>
  <si>
    <t xml:space="preserve">МБДОУ ДС № 6 "Буратино"  </t>
  </si>
  <si>
    <t xml:space="preserve">МБДОУ ДС № 7 "Незабудка"   </t>
  </si>
  <si>
    <t xml:space="preserve">МБДОУ ДС № 8 "Белоснежка"      </t>
  </si>
  <si>
    <t xml:space="preserve">МБДОУ ДС № 10 "Золотая рыбка" </t>
  </si>
  <si>
    <t>МАДОУ №15 «Югорка»</t>
  </si>
  <si>
    <t xml:space="preserve">МБДОУ ДС № 12 "Росинка"       </t>
  </si>
  <si>
    <t>МБДОУ ДС № 13 "Родничок"</t>
  </si>
  <si>
    <t xml:space="preserve">МАДОУ ДС № 14 "Умка"      </t>
  </si>
  <si>
    <t xml:space="preserve">ММАУ "Старт"     </t>
  </si>
  <si>
    <t xml:space="preserve">МАУ "КпоОусс"  </t>
  </si>
  <si>
    <t xml:space="preserve">МБОУ ДОД ДЮСШ "Юность"   </t>
  </si>
  <si>
    <t xml:space="preserve">МБУ  "Спорт-Альтаир"   </t>
  </si>
  <si>
    <t xml:space="preserve">МБУ ДО "Вымпел"          </t>
  </si>
  <si>
    <t xml:space="preserve">МБУ ДО Детская художественная школа    </t>
  </si>
  <si>
    <t xml:space="preserve">МБУ ДО "Детская школа искусств им.Кузьмина" </t>
  </si>
  <si>
    <t xml:space="preserve">МБОУ ДО "Детская школа искусств №2"       </t>
  </si>
  <si>
    <t xml:space="preserve">МАУ "Региональный историко-культурный центр"  </t>
  </si>
  <si>
    <t xml:space="preserve">МБУ "Централизованная библиотечная система"   </t>
  </si>
  <si>
    <t xml:space="preserve">МАУ "Дворец искусств"                                   </t>
  </si>
  <si>
    <t xml:space="preserve">МАУ "Театр музыки"      </t>
  </si>
  <si>
    <t>(без учета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 полномочий в области образования)</t>
  </si>
  <si>
    <t>Итого:</t>
  </si>
  <si>
    <t>тыс.руб.</t>
  </si>
  <si>
    <t>заработная плата (211)</t>
  </si>
  <si>
    <t>в том числе повышение МРОТ            (с 01.01.2018 и 01.05.2018)</t>
  </si>
  <si>
    <t>Информация о дополнительной потребности в бюджетных ассигнованиях</t>
  </si>
  <si>
    <t>%</t>
  </si>
  <si>
    <t>План на 2018 год (потребность)</t>
  </si>
  <si>
    <t>Разбивка на 2018 год</t>
  </si>
  <si>
    <t>начисления (213)</t>
  </si>
  <si>
    <t xml:space="preserve">    К Ц С Р </t>
  </si>
  <si>
    <t>Сумма             (тыс. рублей)</t>
  </si>
  <si>
    <t>1</t>
  </si>
  <si>
    <t>Непрограммные расходы органов местного самоуправления</t>
  </si>
  <si>
    <t>Всего расходов:</t>
  </si>
  <si>
    <t xml:space="preserve"> к пояснительной записке</t>
  </si>
  <si>
    <t>ДОХОДЫ</t>
  </si>
  <si>
    <t>Развитие систем гражданской защиты населения городского округа город Мегион в 2014-2020 годах</t>
  </si>
  <si>
    <t>Улучшение условий и охраны труда в  городском округе город Мегион на 2014-2020 годы</t>
  </si>
  <si>
    <t>Поддержка и развитие малого и среднего предпринимательства  на территории городского округа город Мегион на 2014-2020 годы</t>
  </si>
  <si>
    <t>Поддержка  социально - ориентированных некоммерческих организаций на 2014-2020 годы</t>
  </si>
  <si>
    <t>Управление муниципальными финансами городского округа город Мегион на 2014 - 2020 годы</t>
  </si>
  <si>
    <t>Развитие культуры и туризма в городском округе город Мегион на 2014 - 2020 годы</t>
  </si>
  <si>
    <t>Информационное обеспечение деятельности органов местного самоуправления городского округа город Мегион на 2014-2020 годы</t>
  </si>
  <si>
    <t>Управление муниципальным имуществом городского округа город Мегион на 2014-2020 годы</t>
  </si>
  <si>
    <t>Развитие информационного общества на территории городского округа город Мегион на 2014-2020 годы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</si>
  <si>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</t>
  </si>
  <si>
    <t>Мероприятия в области градостроительной деятельности городского округа город Мегион на 2014 год и период до 2021 года</t>
  </si>
  <si>
    <t>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</t>
  </si>
  <si>
    <t>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</t>
  </si>
  <si>
    <t>Развитие системы образования  и молодежной политики городского округа город Мегион на 2014 год и плановый период 2015-2020 годов</t>
  </si>
  <si>
    <t>Развитие муниципального управления на 2015-2020 годы</t>
  </si>
  <si>
    <t>Развитие системы обращения с отходами производства и потребления на территории городского округа город Мегион на 2015-2023 годы</t>
  </si>
  <si>
    <t>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</t>
  </si>
  <si>
    <t xml:space="preserve">Наименование муниципальной программы </t>
  </si>
  <si>
    <t>Ликвидация и расселение приспособленных для проживания строений (балочных массивов) - доля софинансирования из местного бюджета</t>
  </si>
  <si>
    <t>Выплата пенсии за выслугу лет</t>
  </si>
  <si>
    <t>Оплата исполнительских сборов (ДМС)</t>
  </si>
  <si>
    <t>Оплата земельного налога</t>
  </si>
  <si>
    <t>Выплаты уволенным сотрудникам в связи с ликвидацией муниципального казенного учреждения "Дирекция по эксплуатации имущества", согласно постановлению администрации города от 29.10.2018 №2294 "О ликвидации муниципального казенного учреждения "Дирекция по эксплуатации имущества"</t>
  </si>
  <si>
    <t>Глава города</t>
  </si>
  <si>
    <t>О.А.Дейнека</t>
  </si>
  <si>
    <t>Развитие физической культуры и спорта в муниципальном образовании  город Мегион на 2019 -2025 годы</t>
  </si>
  <si>
    <t>Строительство объекта капитального строительства "СК с универсальным игровым залом и плоскостными спортивными сооружениями"</t>
  </si>
  <si>
    <t>Развитие жилищно-коммунального комплекса и повышение энергетической эффективности в городском округе город Мегион на 2019-2025 годы</t>
  </si>
  <si>
    <t>Развитие жилищной сферы на территории городского округа город Мегион на 2019-2025 годы</t>
  </si>
  <si>
    <t>Формирование современной городской среды городского округа город Мегион на 2019-2025 годы</t>
  </si>
  <si>
    <t>Благоустройство дворовых территорий - доля софинансирования из местного бюджета</t>
  </si>
  <si>
    <t>Благоустройство территорий общего пользования - доля софинансирования из местного бюджета</t>
  </si>
  <si>
    <t xml:space="preserve">Выкуп нежилых помещений АНО "Институт развития города Мегиона" </t>
  </si>
  <si>
    <t>Выполнение ПИРов по объекту "Объемная световая композиция на первом кольце транспортной развязки г.Мегион"</t>
  </si>
  <si>
    <t>приложение 4</t>
  </si>
  <si>
    <t>РАСХОДЫ (муниципальные программы)</t>
  </si>
  <si>
    <t>Развитие транспортной системы городского округа город Мегион на 2019-2025 годы</t>
  </si>
  <si>
    <t>Всего доходов: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</si>
  <si>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</si>
  <si>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Выплата выкупной стоимости за изымаемые жилые помещения по решениям суда</t>
  </si>
  <si>
    <t>Строительно-монтажные работы по объекту "Газификация школы в п.Высокий на 300 мест"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</si>
</sst>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  <numFmt numFmtId="169" formatCode="00.0.00.00000"/>
    <numFmt numFmtId="170" formatCode="#,##0.0_ ;[Red]\-#,##0.0\ "/>
  </numFmts>
  <fonts count="6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</font>
    <font>
      <i/>
      <sz val="11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6" fillId="0" borderId="0"/>
    <xf numFmtId="0" fontId="5" fillId="0" borderId="0"/>
    <xf numFmtId="0" fontId="6" fillId="0" borderId="5" applyNumberFormat="0">
      <alignment horizontal="right"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8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2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Fill="1" applyBorder="1"/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 applyProtection="1">
      <alignment vertical="center"/>
      <protection locked="0"/>
    </xf>
    <xf numFmtId="3" fontId="16" fillId="0" borderId="1" xfId="0" applyNumberFormat="1" applyFont="1" applyBorder="1" applyAlignment="1" applyProtection="1">
      <alignment horizontal="left" vertical="center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0" fontId="2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3" fillId="0" borderId="0" xfId="0" applyFont="1" applyFill="1" applyBorder="1"/>
    <xf numFmtId="3" fontId="13" fillId="0" borderId="1" xfId="0" applyNumberFormat="1" applyFont="1" applyBorder="1" applyAlignment="1" applyProtection="1">
      <alignment vertical="center"/>
      <protection locked="0"/>
    </xf>
    <xf numFmtId="3" fontId="1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 applyProtection="1">
      <alignment horizontal="left" vertical="center" wrapText="1"/>
      <protection locked="0"/>
    </xf>
    <xf numFmtId="3" fontId="9" fillId="0" borderId="1" xfId="0" applyNumberFormat="1" applyFont="1" applyBorder="1" applyAlignment="1" applyProtection="1">
      <alignment horizontal="left" vertical="center" wrapText="1"/>
      <protection locked="0"/>
    </xf>
    <xf numFmtId="3" fontId="10" fillId="0" borderId="1" xfId="0" applyNumberFormat="1" applyFont="1" applyBorder="1" applyAlignment="1" applyProtection="1">
      <alignment horizontal="left" vertical="center" wrapText="1"/>
      <protection locked="0"/>
    </xf>
    <xf numFmtId="9" fontId="13" fillId="0" borderId="1" xfId="0" applyNumberFormat="1" applyFont="1" applyBorder="1" applyAlignment="1">
      <alignment vertical="center"/>
    </xf>
    <xf numFmtId="1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1" xfId="37" applyFont="1" applyBorder="1" applyAlignment="1" applyProtection="1">
      <alignment vertical="center"/>
      <protection locked="0"/>
    </xf>
    <xf numFmtId="3" fontId="1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9" fontId="15" fillId="0" borderId="1" xfId="37" applyFont="1" applyBorder="1" applyAlignment="1" applyProtection="1">
      <alignment vertical="center"/>
      <protection locked="0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3" fontId="26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9" fontId="15" fillId="0" borderId="1" xfId="37" applyFont="1" applyFill="1" applyBorder="1" applyAlignment="1" applyProtection="1">
      <alignment vertical="center"/>
      <protection locked="0"/>
    </xf>
    <xf numFmtId="3" fontId="26" fillId="0" borderId="1" xfId="0" applyNumberFormat="1" applyFont="1" applyBorder="1" applyAlignment="1">
      <alignment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3" fontId="2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 applyProtection="1">
      <alignment horizontal="left" vertical="center" wrapText="1"/>
      <protection locked="0"/>
    </xf>
    <xf numFmtId="9" fontId="29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Fill="1" applyBorder="1"/>
    <xf numFmtId="0" fontId="30" fillId="0" borderId="0" xfId="0" applyFont="1" applyFill="1" applyBorder="1"/>
    <xf numFmtId="0" fontId="31" fillId="0" borderId="0" xfId="38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13" xfId="0" applyFont="1" applyFill="1" applyBorder="1"/>
    <xf numFmtId="0" fontId="15" fillId="0" borderId="14" xfId="0" applyFont="1" applyFill="1" applyBorder="1"/>
    <xf numFmtId="0" fontId="15" fillId="0" borderId="15" xfId="0" applyFont="1" applyFill="1" applyBorder="1"/>
    <xf numFmtId="0" fontId="31" fillId="0" borderId="16" xfId="38" applyNumberFormat="1" applyFont="1" applyFill="1" applyBorder="1" applyAlignment="1" applyProtection="1">
      <alignment horizontal="left" vertical="center" wrapText="1"/>
    </xf>
    <xf numFmtId="0" fontId="15" fillId="0" borderId="17" xfId="0" applyFont="1" applyFill="1" applyBorder="1"/>
    <xf numFmtId="0" fontId="15" fillId="0" borderId="6" xfId="0" applyFont="1" applyFill="1" applyBorder="1"/>
    <xf numFmtId="0" fontId="15" fillId="0" borderId="18" xfId="0" applyFont="1" applyFill="1" applyBorder="1"/>
    <xf numFmtId="0" fontId="15" fillId="0" borderId="19" xfId="0" applyFont="1" applyFill="1" applyBorder="1"/>
    <xf numFmtId="0" fontId="15" fillId="0" borderId="2" xfId="0" applyFont="1" applyFill="1" applyBorder="1"/>
    <xf numFmtId="0" fontId="31" fillId="0" borderId="20" xfId="38" applyNumberFormat="1" applyFont="1" applyFill="1" applyBorder="1" applyAlignment="1" applyProtection="1">
      <alignment horizontal="left" vertical="center" wrapText="1"/>
    </xf>
    <xf numFmtId="0" fontId="15" fillId="0" borderId="21" xfId="0" applyFont="1" applyFill="1" applyBorder="1"/>
    <xf numFmtId="0" fontId="15" fillId="0" borderId="1" xfId="0" applyFont="1" applyFill="1" applyBorder="1"/>
    <xf numFmtId="0" fontId="15" fillId="0" borderId="3" xfId="0" applyFont="1" applyFill="1" applyBorder="1"/>
    <xf numFmtId="0" fontId="15" fillId="0" borderId="22" xfId="0" applyFont="1" applyFill="1" applyBorder="1"/>
    <xf numFmtId="0" fontId="15" fillId="0" borderId="4" xfId="0" applyFont="1" applyFill="1" applyBorder="1"/>
    <xf numFmtId="0" fontId="32" fillId="0" borderId="23" xfId="38" applyNumberFormat="1" applyFont="1" applyFill="1" applyBorder="1" applyAlignment="1" applyProtection="1">
      <alignment horizontal="left" vertical="center" wrapText="1"/>
    </xf>
    <xf numFmtId="0" fontId="31" fillId="0" borderId="23" xfId="38" applyNumberFormat="1" applyFont="1" applyFill="1" applyBorder="1" applyAlignment="1" applyProtection="1">
      <alignment horizontal="left" vertical="center" wrapText="1"/>
    </xf>
    <xf numFmtId="0" fontId="15" fillId="0" borderId="24" xfId="0" applyFont="1" applyFill="1" applyBorder="1"/>
    <xf numFmtId="0" fontId="15" fillId="0" borderId="9" xfId="0" applyFont="1" applyFill="1" applyBorder="1"/>
    <xf numFmtId="0" fontId="15" fillId="0" borderId="25" xfId="0" applyFont="1" applyFill="1" applyBorder="1"/>
    <xf numFmtId="0" fontId="15" fillId="0" borderId="26" xfId="0" applyFont="1" applyFill="1" applyBorder="1"/>
    <xf numFmtId="0" fontId="15" fillId="0" borderId="27" xfId="0" applyFont="1" applyFill="1" applyBorder="1"/>
    <xf numFmtId="0" fontId="31" fillId="0" borderId="23" xfId="38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31" fillId="0" borderId="33" xfId="38" applyNumberFormat="1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/>
    <xf numFmtId="0" fontId="11" fillId="0" borderId="34" xfId="0" applyFont="1" applyFill="1" applyBorder="1" applyAlignment="1"/>
    <xf numFmtId="0" fontId="32" fillId="0" borderId="0" xfId="38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0" xfId="39" applyFont="1"/>
    <xf numFmtId="0" fontId="35" fillId="0" borderId="0" xfId="39" applyFont="1"/>
    <xf numFmtId="0" fontId="15" fillId="0" borderId="0" xfId="26" applyFont="1" applyFill="1" applyBorder="1"/>
    <xf numFmtId="0" fontId="22" fillId="0" borderId="0" xfId="26" applyFont="1" applyFill="1" applyBorder="1" applyAlignment="1"/>
    <xf numFmtId="0" fontId="22" fillId="0" borderId="35" xfId="0" applyFont="1" applyFill="1" applyBorder="1"/>
    <xf numFmtId="0" fontId="37" fillId="0" borderId="0" xfId="40" applyFont="1"/>
    <xf numFmtId="0" fontId="36" fillId="0" borderId="0" xfId="40" applyFont="1"/>
    <xf numFmtId="0" fontId="36" fillId="0" borderId="1" xfId="40" applyFont="1" applyBorder="1"/>
    <xf numFmtId="0" fontId="38" fillId="0" borderId="0" xfId="40" applyFont="1"/>
    <xf numFmtId="0" fontId="38" fillId="0" borderId="1" xfId="40" applyFont="1" applyBorder="1"/>
    <xf numFmtId="0" fontId="39" fillId="0" borderId="0" xfId="40" applyFont="1"/>
    <xf numFmtId="165" fontId="40" fillId="0" borderId="1" xfId="40" applyNumberFormat="1" applyFont="1" applyBorder="1"/>
    <xf numFmtId="165" fontId="39" fillId="0" borderId="1" xfId="40" applyNumberFormat="1" applyFont="1" applyBorder="1"/>
    <xf numFmtId="0" fontId="38" fillId="0" borderId="1" xfId="40" applyNumberFormat="1" applyFont="1" applyBorder="1" applyAlignment="1">
      <alignment wrapText="1"/>
    </xf>
    <xf numFmtId="0" fontId="38" fillId="3" borderId="6" xfId="40" applyFont="1" applyFill="1" applyBorder="1" applyAlignment="1">
      <alignment horizontal="center" vertical="center" wrapText="1"/>
    </xf>
    <xf numFmtId="0" fontId="35" fillId="0" borderId="0" xfId="40" applyFont="1" applyAlignment="1">
      <alignment horizontal="right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/>
    <xf numFmtId="0" fontId="10" fillId="0" borderId="0" xfId="0" applyFont="1" applyFill="1" applyBorder="1"/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6" fontId="4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44" fillId="0" borderId="0" xfId="0" applyNumberFormat="1" applyFont="1" applyBorder="1" applyAlignment="1">
      <alignment horizontal="center" vertical="center" wrapText="1"/>
    </xf>
    <xf numFmtId="166" fontId="45" fillId="0" borderId="0" xfId="0" applyNumberFormat="1" applyFont="1" applyBorder="1" applyAlignment="1">
      <alignment horizontal="center" vertical="top" wrapText="1"/>
    </xf>
    <xf numFmtId="166" fontId="41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0" xfId="0" applyFont="1"/>
    <xf numFmtId="3" fontId="10" fillId="0" borderId="1" xfId="1" applyNumberFormat="1" applyFont="1" applyBorder="1" applyAlignment="1" applyProtection="1">
      <alignment horizontal="left" vertical="center" wrapText="1"/>
      <protection locked="0"/>
    </xf>
    <xf numFmtId="166" fontId="15" fillId="0" borderId="22" xfId="0" applyNumberFormat="1" applyFont="1" applyFill="1" applyBorder="1"/>
    <xf numFmtId="10" fontId="15" fillId="0" borderId="22" xfId="0" applyNumberFormat="1" applyFont="1" applyFill="1" applyBorder="1"/>
    <xf numFmtId="1" fontId="15" fillId="0" borderId="22" xfId="0" applyNumberFormat="1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4" borderId="21" xfId="0" applyFont="1" applyFill="1" applyBorder="1"/>
    <xf numFmtId="0" fontId="15" fillId="4" borderId="1" xfId="0" applyFont="1" applyFill="1" applyBorder="1"/>
    <xf numFmtId="0" fontId="15" fillId="4" borderId="3" xfId="0" applyFont="1" applyFill="1" applyBorder="1"/>
    <xf numFmtId="0" fontId="15" fillId="4" borderId="22" xfId="0" applyFont="1" applyFill="1" applyBorder="1"/>
    <xf numFmtId="0" fontId="15" fillId="4" borderId="4" xfId="0" applyFont="1" applyFill="1" applyBorder="1"/>
    <xf numFmtId="0" fontId="31" fillId="4" borderId="23" xfId="38" applyNumberFormat="1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47" fillId="0" borderId="33" xfId="38" applyNumberFormat="1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47" fillId="0" borderId="23" xfId="38" applyNumberFormat="1" applyFont="1" applyFill="1" applyBorder="1" applyAlignment="1" applyProtection="1">
      <alignment horizontal="center" vertical="center" wrapText="1"/>
    </xf>
    <xf numFmtId="0" fontId="48" fillId="0" borderId="22" xfId="0" applyFont="1" applyFill="1" applyBorder="1"/>
    <xf numFmtId="0" fontId="48" fillId="0" borderId="1" xfId="0" applyFont="1" applyFill="1" applyBorder="1"/>
    <xf numFmtId="0" fontId="48" fillId="0" borderId="21" xfId="0" applyFont="1" applyFill="1" applyBorder="1"/>
    <xf numFmtId="0" fontId="48" fillId="0" borderId="4" xfId="0" applyFont="1" applyFill="1" applyBorder="1"/>
    <xf numFmtId="0" fontId="48" fillId="0" borderId="3" xfId="0" applyFont="1" applyFill="1" applyBorder="1"/>
    <xf numFmtId="0" fontId="49" fillId="0" borderId="23" xfId="38" applyNumberFormat="1" applyFont="1" applyFill="1" applyBorder="1" applyAlignment="1" applyProtection="1">
      <alignment horizontal="left" vertical="center" wrapText="1"/>
    </xf>
    <xf numFmtId="0" fontId="47" fillId="0" borderId="23" xfId="38" applyNumberFormat="1" applyFont="1" applyFill="1" applyBorder="1" applyAlignment="1" applyProtection="1">
      <alignment horizontal="left" vertical="center" wrapText="1"/>
    </xf>
    <xf numFmtId="0" fontId="48" fillId="0" borderId="22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2" fontId="48" fillId="0" borderId="4" xfId="0" applyNumberFormat="1" applyFont="1" applyFill="1" applyBorder="1" applyAlignment="1">
      <alignment horizontal="center" vertical="center"/>
    </xf>
    <xf numFmtId="166" fontId="15" fillId="0" borderId="21" xfId="0" applyNumberFormat="1" applyFont="1" applyFill="1" applyBorder="1"/>
    <xf numFmtId="166" fontId="15" fillId="0" borderId="4" xfId="0" applyNumberFormat="1" applyFont="1" applyFill="1" applyBorder="1"/>
    <xf numFmtId="0" fontId="15" fillId="0" borderId="3" xfId="0" applyFont="1" applyFill="1" applyBorder="1" applyAlignment="1">
      <alignment horizontal="center"/>
    </xf>
    <xf numFmtId="0" fontId="22" fillId="0" borderId="7" xfId="0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32" fillId="5" borderId="23" xfId="38" applyNumberFormat="1" applyFont="1" applyFill="1" applyBorder="1" applyAlignment="1" applyProtection="1">
      <alignment horizontal="left" vertical="center" wrapText="1"/>
    </xf>
    <xf numFmtId="0" fontId="15" fillId="5" borderId="22" xfId="0" applyFont="1" applyFill="1" applyBorder="1"/>
    <xf numFmtId="0" fontId="15" fillId="5" borderId="1" xfId="0" applyFont="1" applyFill="1" applyBorder="1"/>
    <xf numFmtId="0" fontId="15" fillId="5" borderId="21" xfId="0" applyFont="1" applyFill="1" applyBorder="1"/>
    <xf numFmtId="0" fontId="15" fillId="5" borderId="4" xfId="0" applyFont="1" applyFill="1" applyBorder="1"/>
    <xf numFmtId="0" fontId="15" fillId="5" borderId="0" xfId="0" applyFont="1" applyFill="1" applyBorder="1"/>
    <xf numFmtId="0" fontId="15" fillId="5" borderId="3" xfId="0" applyFont="1" applyFill="1" applyBorder="1"/>
    <xf numFmtId="0" fontId="49" fillId="5" borderId="23" xfId="38" applyNumberFormat="1" applyFont="1" applyFill="1" applyBorder="1" applyAlignment="1" applyProtection="1">
      <alignment horizontal="left" vertical="center" wrapText="1"/>
    </xf>
    <xf numFmtId="0" fontId="48" fillId="5" borderId="22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5" borderId="21" xfId="0" applyFont="1" applyFill="1" applyBorder="1" applyAlignment="1">
      <alignment horizontal="center" vertical="center"/>
    </xf>
    <xf numFmtId="2" fontId="48" fillId="5" borderId="4" xfId="0" applyNumberFormat="1" applyFont="1" applyFill="1" applyBorder="1" applyAlignment="1">
      <alignment horizontal="center" vertical="center"/>
    </xf>
    <xf numFmtId="166" fontId="15" fillId="5" borderId="21" xfId="0" applyNumberFormat="1" applyFont="1" applyFill="1" applyBorder="1"/>
    <xf numFmtId="166" fontId="15" fillId="5" borderId="4" xfId="0" applyNumberFormat="1" applyFont="1" applyFill="1" applyBorder="1"/>
    <xf numFmtId="166" fontId="15" fillId="0" borderId="1" xfId="0" applyNumberFormat="1" applyFont="1" applyFill="1" applyBorder="1"/>
    <xf numFmtId="0" fontId="49" fillId="6" borderId="23" xfId="38" applyNumberFormat="1" applyFont="1" applyFill="1" applyBorder="1" applyAlignment="1" applyProtection="1">
      <alignment horizontal="left" vertical="center" wrapText="1"/>
    </xf>
    <xf numFmtId="0" fontId="48" fillId="6" borderId="22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center" vertical="center"/>
    </xf>
    <xf numFmtId="0" fontId="48" fillId="6" borderId="1" xfId="0" applyFont="1" applyFill="1" applyBorder="1"/>
    <xf numFmtId="2" fontId="48" fillId="6" borderId="4" xfId="0" applyNumberFormat="1" applyFont="1" applyFill="1" applyBorder="1" applyAlignment="1">
      <alignment horizontal="center" vertical="center"/>
    </xf>
    <xf numFmtId="0" fontId="15" fillId="6" borderId="0" xfId="0" applyFont="1" applyFill="1" applyBorder="1"/>
    <xf numFmtId="2" fontId="15" fillId="0" borderId="4" xfId="0" applyNumberFormat="1" applyFont="1" applyFill="1" applyBorder="1"/>
    <xf numFmtId="167" fontId="15" fillId="0" borderId="22" xfId="0" applyNumberFormat="1" applyFont="1" applyFill="1" applyBorder="1"/>
    <xf numFmtId="0" fontId="32" fillId="6" borderId="23" xfId="38" applyNumberFormat="1" applyFont="1" applyFill="1" applyBorder="1" applyAlignment="1" applyProtection="1">
      <alignment horizontal="left" vertical="center" wrapText="1"/>
    </xf>
    <xf numFmtId="0" fontId="15" fillId="6" borderId="22" xfId="0" applyFont="1" applyFill="1" applyBorder="1"/>
    <xf numFmtId="0" fontId="15" fillId="6" borderId="1" xfId="0" applyFont="1" applyFill="1" applyBorder="1"/>
    <xf numFmtId="0" fontId="15" fillId="6" borderId="21" xfId="0" applyFont="1" applyFill="1" applyBorder="1"/>
    <xf numFmtId="2" fontId="15" fillId="6" borderId="4" xfId="0" applyNumberFormat="1" applyFont="1" applyFill="1" applyBorder="1"/>
    <xf numFmtId="0" fontId="15" fillId="6" borderId="4" xfId="0" applyFont="1" applyFill="1" applyBorder="1"/>
    <xf numFmtId="0" fontId="15" fillId="6" borderId="3" xfId="0" applyFont="1" applyFill="1" applyBorder="1"/>
    <xf numFmtId="166" fontId="15" fillId="6" borderId="4" xfId="0" applyNumberFormat="1" applyFont="1" applyFill="1" applyBorder="1"/>
    <xf numFmtId="166" fontId="15" fillId="6" borderId="21" xfId="0" applyNumberFormat="1" applyFont="1" applyFill="1" applyBorder="1"/>
    <xf numFmtId="166" fontId="15" fillId="6" borderId="22" xfId="0" applyNumberFormat="1" applyFont="1" applyFill="1" applyBorder="1"/>
    <xf numFmtId="0" fontId="48" fillId="0" borderId="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5" borderId="1" xfId="0" applyFont="1" applyFill="1" applyBorder="1" applyAlignment="1">
      <alignment horizontal="center"/>
    </xf>
    <xf numFmtId="0" fontId="48" fillId="5" borderId="22" xfId="0" applyFont="1" applyFill="1" applyBorder="1" applyAlignment="1">
      <alignment horizontal="center"/>
    </xf>
    <xf numFmtId="0" fontId="48" fillId="5" borderId="3" xfId="0" applyFont="1" applyFill="1" applyBorder="1" applyAlignment="1">
      <alignment horizontal="center"/>
    </xf>
    <xf numFmtId="1" fontId="48" fillId="0" borderId="22" xfId="0" applyNumberFormat="1" applyFont="1" applyFill="1" applyBorder="1" applyAlignment="1">
      <alignment horizontal="center"/>
    </xf>
    <xf numFmtId="0" fontId="48" fillId="6" borderId="1" xfId="0" applyFont="1" applyFill="1" applyBorder="1" applyAlignment="1">
      <alignment horizontal="center"/>
    </xf>
    <xf numFmtId="0" fontId="48" fillId="6" borderId="22" xfId="0" applyFont="1" applyFill="1" applyBorder="1" applyAlignment="1">
      <alignment horizontal="center"/>
    </xf>
    <xf numFmtId="0" fontId="48" fillId="6" borderId="3" xfId="0" applyFont="1" applyFill="1" applyBorder="1" applyAlignment="1">
      <alignment horizontal="center"/>
    </xf>
    <xf numFmtId="166" fontId="48" fillId="0" borderId="22" xfId="0" applyNumberFormat="1" applyFont="1" applyFill="1" applyBorder="1" applyAlignment="1">
      <alignment horizontal="center"/>
    </xf>
    <xf numFmtId="10" fontId="48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4" fontId="15" fillId="6" borderId="22" xfId="0" applyNumberFormat="1" applyFont="1" applyFill="1" applyBorder="1" applyAlignment="1">
      <alignment horizontal="center" vertical="center"/>
    </xf>
    <xf numFmtId="4" fontId="15" fillId="6" borderId="3" xfId="0" applyNumberFormat="1" applyFont="1" applyFill="1" applyBorder="1" applyAlignment="1">
      <alignment horizontal="center" vertical="center"/>
    </xf>
    <xf numFmtId="4" fontId="15" fillId="5" borderId="22" xfId="0" applyNumberFormat="1" applyFont="1" applyFill="1" applyBorder="1" applyAlignment="1">
      <alignment horizontal="center" vertical="center"/>
    </xf>
    <xf numFmtId="4" fontId="15" fillId="5" borderId="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6" fontId="15" fillId="0" borderId="21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6" fontId="15" fillId="5" borderId="21" xfId="0" applyNumberFormat="1" applyFont="1" applyFill="1" applyBorder="1" applyAlignment="1">
      <alignment horizontal="center" vertical="center"/>
    </xf>
    <xf numFmtId="166" fontId="15" fillId="5" borderId="4" xfId="0" applyNumberFormat="1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166" fontId="15" fillId="6" borderId="4" xfId="0" applyNumberFormat="1" applyFont="1" applyFill="1" applyBorder="1" applyAlignment="1">
      <alignment horizontal="center" vertical="center"/>
    </xf>
    <xf numFmtId="166" fontId="15" fillId="6" borderId="21" xfId="0" applyNumberFormat="1" applyFont="1" applyFill="1" applyBorder="1" applyAlignment="1">
      <alignment horizontal="center" vertical="center"/>
    </xf>
    <xf numFmtId="166" fontId="15" fillId="0" borderId="22" xfId="0" applyNumberFormat="1" applyFont="1" applyFill="1" applyBorder="1" applyAlignment="1">
      <alignment horizontal="center" vertical="center"/>
    </xf>
    <xf numFmtId="10" fontId="15" fillId="0" borderId="2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4" fontId="50" fillId="5" borderId="1" xfId="0" applyNumberFormat="1" applyFont="1" applyFill="1" applyBorder="1" applyAlignment="1">
      <alignment horizontal="center" vertical="center"/>
    </xf>
    <xf numFmtId="4" fontId="51" fillId="5" borderId="1" xfId="0" applyNumberFormat="1" applyFont="1" applyFill="1" applyBorder="1" applyAlignment="1">
      <alignment horizontal="center" vertical="center"/>
    </xf>
    <xf numFmtId="0" fontId="34" fillId="0" borderId="0" xfId="39" applyFont="1" applyAlignment="1"/>
    <xf numFmtId="0" fontId="19" fillId="0" borderId="1" xfId="39" applyFont="1" applyFill="1" applyBorder="1" applyAlignment="1">
      <alignment horizontal="center" vertical="center" wrapText="1"/>
    </xf>
    <xf numFmtId="0" fontId="19" fillId="0" borderId="0" xfId="39" applyFont="1" applyFill="1" applyBorder="1" applyAlignment="1">
      <alignment horizontal="center" vertical="center" wrapText="1"/>
    </xf>
    <xf numFmtId="0" fontId="34" fillId="0" borderId="35" xfId="39" applyFont="1" applyBorder="1" applyAlignment="1">
      <alignment horizontal="left" wrapText="1"/>
    </xf>
    <xf numFmtId="165" fontId="36" fillId="0" borderId="1" xfId="39" applyNumberFormat="1" applyFont="1" applyBorder="1" applyAlignment="1">
      <alignment horizontal="center" vertical="center"/>
    </xf>
    <xf numFmtId="4" fontId="36" fillId="0" borderId="1" xfId="39" applyNumberFormat="1" applyFont="1" applyBorder="1" applyAlignment="1">
      <alignment horizontal="center" vertical="center"/>
    </xf>
    <xf numFmtId="4" fontId="10" fillId="0" borderId="1" xfId="41" applyNumberFormat="1" applyFont="1" applyFill="1" applyBorder="1" applyAlignment="1">
      <alignment horizontal="center" vertical="center"/>
    </xf>
    <xf numFmtId="0" fontId="34" fillId="0" borderId="0" xfId="39" applyFont="1" applyBorder="1" applyAlignment="1">
      <alignment horizontal="left" wrapText="1"/>
    </xf>
    <xf numFmtId="0" fontId="35" fillId="0" borderId="35" xfId="39" applyFont="1" applyBorder="1" applyAlignment="1">
      <alignment horizontal="right" wrapText="1"/>
    </xf>
    <xf numFmtId="165" fontId="36" fillId="0" borderId="1" xfId="39" applyNumberFormat="1" applyFont="1" applyFill="1" applyBorder="1" applyAlignment="1">
      <alignment horizontal="center" vertical="center"/>
    </xf>
    <xf numFmtId="4" fontId="36" fillId="0" borderId="1" xfId="39" applyNumberFormat="1" applyFont="1" applyFill="1" applyBorder="1" applyAlignment="1">
      <alignment horizontal="center" vertical="center"/>
    </xf>
    <xf numFmtId="0" fontId="36" fillId="0" borderId="0" xfId="39" applyFont="1"/>
    <xf numFmtId="0" fontId="10" fillId="0" borderId="1" xfId="39" applyFont="1" applyFill="1" applyBorder="1" applyAlignment="1">
      <alignment horizontal="center" vertical="center" wrapText="1"/>
    </xf>
    <xf numFmtId="165" fontId="34" fillId="0" borderId="1" xfId="39" applyNumberFormat="1" applyFont="1" applyBorder="1"/>
    <xf numFmtId="168" fontId="34" fillId="0" borderId="1" xfId="39" applyNumberFormat="1" applyFont="1" applyBorder="1"/>
    <xf numFmtId="0" fontId="53" fillId="0" borderId="0" xfId="39" applyFont="1"/>
    <xf numFmtId="0" fontId="53" fillId="0" borderId="0" xfId="39" applyFont="1" applyAlignment="1">
      <alignment vertical="center"/>
    </xf>
    <xf numFmtId="0" fontId="53" fillId="0" borderId="0" xfId="39" applyFont="1" applyAlignment="1"/>
    <xf numFmtId="165" fontId="53" fillId="0" borderId="1" xfId="39" applyNumberFormat="1" applyFont="1" applyBorder="1"/>
    <xf numFmtId="0" fontId="48" fillId="0" borderId="0" xfId="39" applyFont="1" applyFill="1" applyBorder="1" applyAlignment="1">
      <alignment horizontal="center" vertical="center" wrapText="1"/>
    </xf>
    <xf numFmtId="2" fontId="53" fillId="0" borderId="0" xfId="39" applyNumberFormat="1" applyFont="1"/>
    <xf numFmtId="165" fontId="48" fillId="0" borderId="6" xfId="39" applyNumberFormat="1" applyFont="1" applyFill="1" applyBorder="1" applyAlignment="1">
      <alignment horizontal="center" vertical="center" wrapText="1"/>
    </xf>
    <xf numFmtId="166" fontId="53" fillId="0" borderId="1" xfId="39" applyNumberFormat="1" applyFont="1" applyBorder="1"/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49" fontId="53" fillId="0" borderId="0" xfId="39" applyNumberFormat="1" applyFont="1" applyAlignment="1">
      <alignment vertical="center"/>
    </xf>
    <xf numFmtId="49" fontId="53" fillId="0" borderId="0" xfId="39" applyNumberFormat="1" applyFont="1" applyAlignment="1"/>
    <xf numFmtId="49" fontId="53" fillId="0" borderId="0" xfId="39" applyNumberFormat="1" applyFont="1"/>
    <xf numFmtId="49" fontId="48" fillId="0" borderId="0" xfId="39" applyNumberFormat="1" applyFont="1" applyFill="1" applyBorder="1" applyAlignment="1">
      <alignment horizontal="center" vertical="center" wrapText="1"/>
    </xf>
    <xf numFmtId="2" fontId="53" fillId="0" borderId="0" xfId="39" applyNumberFormat="1" applyFont="1" applyAlignment="1">
      <alignment vertical="center"/>
    </xf>
    <xf numFmtId="2" fontId="35" fillId="0" borderId="0" xfId="39" applyNumberFormat="1" applyFont="1" applyAlignment="1">
      <alignment vertical="center"/>
    </xf>
    <xf numFmtId="2" fontId="34" fillId="0" borderId="0" xfId="39" applyNumberFormat="1" applyFont="1"/>
    <xf numFmtId="2" fontId="15" fillId="0" borderId="0" xfId="26" applyNumberFormat="1" applyFont="1" applyFill="1" applyBorder="1"/>
    <xf numFmtId="2" fontId="53" fillId="0" borderId="0" xfId="39" applyNumberFormat="1" applyFont="1" applyAlignment="1"/>
    <xf numFmtId="2" fontId="34" fillId="0" borderId="0" xfId="39" applyNumberFormat="1" applyFont="1" applyAlignment="1"/>
    <xf numFmtId="2" fontId="48" fillId="0" borderId="0" xfId="39" applyNumberFormat="1" applyFont="1" applyFill="1" applyBorder="1" applyAlignment="1">
      <alignment horizontal="center" vertical="center" wrapText="1"/>
    </xf>
    <xf numFmtId="2" fontId="19" fillId="0" borderId="0" xfId="39" applyNumberFormat="1" applyFont="1" applyFill="1" applyBorder="1" applyAlignment="1">
      <alignment horizontal="center" vertical="center" wrapText="1"/>
    </xf>
    <xf numFmtId="0" fontId="54" fillId="0" borderId="0" xfId="36" applyNumberFormat="1" applyFont="1" applyProtection="1">
      <protection hidden="1"/>
    </xf>
    <xf numFmtId="0" fontId="22" fillId="0" borderId="0" xfId="13" applyFont="1"/>
    <xf numFmtId="0" fontId="55" fillId="0" borderId="0" xfId="36" applyNumberFormat="1" applyFont="1" applyAlignment="1" applyProtection="1">
      <alignment horizontal="center"/>
      <protection hidden="1"/>
    </xf>
    <xf numFmtId="0" fontId="33" fillId="0" borderId="0" xfId="13" applyFont="1" applyAlignment="1">
      <alignment horizontal="center"/>
    </xf>
    <xf numFmtId="0" fontId="33" fillId="0" borderId="0" xfId="13" applyFont="1"/>
    <xf numFmtId="0" fontId="22" fillId="7" borderId="0" xfId="13" applyFont="1" applyFill="1"/>
    <xf numFmtId="4" fontId="22" fillId="0" borderId="0" xfId="13" applyNumberFormat="1" applyFont="1"/>
    <xf numFmtId="0" fontId="22" fillId="0" borderId="1" xfId="13" applyFont="1" applyBorder="1" applyProtection="1">
      <protection hidden="1"/>
    </xf>
    <xf numFmtId="0" fontId="54" fillId="0" borderId="1" xfId="36" applyNumberFormat="1" applyFont="1" applyBorder="1" applyProtection="1">
      <protection hidden="1"/>
    </xf>
    <xf numFmtId="0" fontId="33" fillId="0" borderId="1" xfId="13" applyFont="1" applyBorder="1" applyProtection="1">
      <protection hidden="1"/>
    </xf>
    <xf numFmtId="0" fontId="48" fillId="7" borderId="1" xfId="13" applyNumberFormat="1" applyFont="1" applyFill="1" applyBorder="1" applyAlignment="1" applyProtection="1">
      <alignment horizontal="center" vertical="center"/>
      <protection hidden="1"/>
    </xf>
    <xf numFmtId="0" fontId="56" fillId="0" borderId="0" xfId="36" applyNumberFormat="1" applyFont="1" applyAlignment="1" applyProtection="1">
      <alignment horizontal="center"/>
      <protection hidden="1"/>
    </xf>
    <xf numFmtId="0" fontId="57" fillId="7" borderId="1" xfId="13" applyNumberFormat="1" applyFont="1" applyFill="1" applyBorder="1" applyAlignment="1" applyProtection="1">
      <alignment horizontal="center" vertical="top" wrapText="1"/>
      <protection hidden="1"/>
    </xf>
    <xf numFmtId="0" fontId="57" fillId="7" borderId="1" xfId="13" applyNumberFormat="1" applyFont="1" applyFill="1" applyBorder="1" applyAlignment="1" applyProtection="1">
      <alignment horizontal="center" vertical="center" wrapText="1"/>
      <protection hidden="1"/>
    </xf>
    <xf numFmtId="0" fontId="58" fillId="7" borderId="1" xfId="13" applyNumberFormat="1" applyFont="1" applyFill="1" applyBorder="1" applyAlignment="1" applyProtection="1">
      <alignment horizontal="center" vertical="center"/>
      <protection hidden="1"/>
    </xf>
    <xf numFmtId="0" fontId="57" fillId="7" borderId="1" xfId="13" applyNumberFormat="1" applyFont="1" applyFill="1" applyBorder="1" applyAlignment="1" applyProtection="1">
      <alignment horizontal="center" vertical="center"/>
      <protection hidden="1"/>
    </xf>
    <xf numFmtId="165" fontId="58" fillId="7" borderId="1" xfId="13" applyNumberFormat="1" applyFont="1" applyFill="1" applyBorder="1" applyAlignment="1" applyProtection="1">
      <alignment horizontal="center" vertical="center"/>
      <protection hidden="1"/>
    </xf>
    <xf numFmtId="0" fontId="57" fillId="9" borderId="1" xfId="13" applyNumberFormat="1" applyFont="1" applyFill="1" applyBorder="1" applyAlignment="1" applyProtection="1">
      <alignment horizontal="left" vertical="center" wrapText="1"/>
      <protection hidden="1"/>
    </xf>
    <xf numFmtId="165" fontId="57" fillId="9" borderId="1" xfId="13" applyNumberFormat="1" applyFont="1" applyFill="1" applyBorder="1" applyAlignment="1" applyProtection="1">
      <alignment horizontal="center" vertical="center"/>
      <protection hidden="1"/>
    </xf>
    <xf numFmtId="0" fontId="57" fillId="7" borderId="1" xfId="13" applyNumberFormat="1" applyFont="1" applyFill="1" applyBorder="1" applyAlignment="1" applyProtection="1">
      <alignment horizontal="left" vertical="center" wrapText="1"/>
      <protection hidden="1"/>
    </xf>
    <xf numFmtId="165" fontId="57" fillId="7" borderId="1" xfId="13" applyNumberFormat="1" applyFont="1" applyFill="1" applyBorder="1" applyAlignment="1" applyProtection="1">
      <alignment horizontal="center" vertical="center"/>
      <protection hidden="1"/>
    </xf>
    <xf numFmtId="170" fontId="57" fillId="9" borderId="1" xfId="13" applyNumberFormat="1" applyFont="1" applyFill="1" applyBorder="1" applyAlignment="1" applyProtection="1">
      <alignment horizontal="center" vertical="center"/>
      <protection hidden="1"/>
    </xf>
    <xf numFmtId="0" fontId="58" fillId="7" borderId="1" xfId="13" applyNumberFormat="1" applyFont="1" applyFill="1" applyBorder="1" applyAlignment="1" applyProtection="1">
      <alignment horizontal="left" vertical="center"/>
      <protection hidden="1"/>
    </xf>
    <xf numFmtId="170" fontId="58" fillId="7" borderId="1" xfId="13" applyNumberFormat="1" applyFont="1" applyFill="1" applyBorder="1" applyAlignment="1" applyProtection="1">
      <alignment horizontal="center" vertical="center"/>
      <protection hidden="1"/>
    </xf>
    <xf numFmtId="165" fontId="58" fillId="7" borderId="1" xfId="13" applyNumberFormat="1" applyFont="1" applyFill="1" applyBorder="1" applyAlignment="1" applyProtection="1">
      <alignment horizontal="center" wrapText="1"/>
      <protection hidden="1"/>
    </xf>
    <xf numFmtId="170" fontId="57" fillId="7" borderId="1" xfId="13" applyNumberFormat="1" applyFont="1" applyFill="1" applyBorder="1" applyAlignment="1" applyProtection="1">
      <alignment horizontal="center" vertical="center"/>
      <protection hidden="1"/>
    </xf>
    <xf numFmtId="169" fontId="57" fillId="8" borderId="1" xfId="13" applyNumberFormat="1" applyFont="1" applyFill="1" applyBorder="1" applyAlignment="1" applyProtection="1">
      <alignment wrapText="1"/>
      <protection hidden="1"/>
    </xf>
    <xf numFmtId="0" fontId="58" fillId="0" borderId="1" xfId="13" applyFont="1" applyBorder="1"/>
    <xf numFmtId="165" fontId="57" fillId="0" borderId="1" xfId="13" applyNumberFormat="1" applyFont="1" applyBorder="1" applyAlignment="1">
      <alignment horizontal="center"/>
    </xf>
    <xf numFmtId="0" fontId="58" fillId="0" borderId="0" xfId="13" applyFont="1"/>
    <xf numFmtId="0" fontId="57" fillId="0" borderId="1" xfId="13" applyFont="1" applyBorder="1" applyAlignment="1">
      <alignment horizontal="left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169" fontId="57" fillId="9" borderId="1" xfId="13" applyNumberFormat="1" applyFont="1" applyFill="1" applyBorder="1" applyAlignment="1" applyProtection="1">
      <alignment wrapText="1"/>
      <protection hidden="1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165" fontId="58" fillId="0" borderId="1" xfId="13" applyNumberFormat="1" applyFont="1" applyFill="1" applyBorder="1" applyAlignment="1" applyProtection="1">
      <alignment horizontal="center" vertical="center"/>
      <protection hidden="1"/>
    </xf>
    <xf numFmtId="0" fontId="59" fillId="7" borderId="3" xfId="0" applyFont="1" applyFill="1" applyBorder="1" applyAlignment="1">
      <alignment vertical="center" wrapText="1"/>
    </xf>
    <xf numFmtId="0" fontId="58" fillId="0" borderId="1" xfId="0" applyFont="1" applyBorder="1" applyAlignment="1">
      <alignment vertical="top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 applyProtection="1">
      <alignment horizontal="center" vertical="top" wrapText="1"/>
      <protection locked="0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right"/>
    </xf>
    <xf numFmtId="0" fontId="25" fillId="0" borderId="0" xfId="0" applyFont="1" applyAlignment="1"/>
    <xf numFmtId="0" fontId="38" fillId="0" borderId="0" xfId="40" applyFont="1" applyAlignment="1">
      <alignment horizontal="center" vertical="center" wrapText="1"/>
    </xf>
    <xf numFmtId="0" fontId="38" fillId="3" borderId="6" xfId="40" applyFont="1" applyFill="1" applyBorder="1" applyAlignment="1">
      <alignment horizontal="center" vertical="center" wrapText="1"/>
    </xf>
    <xf numFmtId="0" fontId="38" fillId="3" borderId="10" xfId="40" applyFont="1" applyFill="1" applyBorder="1" applyAlignment="1">
      <alignment horizontal="center" vertical="center" wrapText="1"/>
    </xf>
    <xf numFmtId="0" fontId="38" fillId="3" borderId="4" xfId="40" applyFont="1" applyFill="1" applyBorder="1" applyAlignment="1">
      <alignment horizontal="center" vertical="center" wrapText="1"/>
    </xf>
    <xf numFmtId="0" fontId="38" fillId="3" borderId="3" xfId="4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9" fontId="57" fillId="9" borderId="1" xfId="13" applyNumberFormat="1" applyFont="1" applyFill="1" applyBorder="1" applyAlignment="1" applyProtection="1">
      <alignment wrapText="1"/>
      <protection hidden="1"/>
    </xf>
    <xf numFmtId="0" fontId="22" fillId="0" borderId="0" xfId="13" applyFont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57" fillId="0" borderId="0" xfId="13" applyNumberFormat="1" applyFont="1" applyFill="1" applyAlignment="1" applyProtection="1">
      <alignment horizontal="center" vertical="center" wrapText="1"/>
      <protection hidden="1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0" fontId="52" fillId="0" borderId="0" xfId="39" applyFont="1" applyAlignment="1">
      <alignment horizontal="center" vertical="center"/>
    </xf>
    <xf numFmtId="0" fontId="35" fillId="0" borderId="0" xfId="39" applyFont="1" applyBorder="1" applyAlignment="1">
      <alignment horizontal="center" wrapText="1"/>
    </xf>
    <xf numFmtId="0" fontId="10" fillId="0" borderId="1" xfId="39" applyFont="1" applyFill="1" applyBorder="1" applyAlignment="1">
      <alignment horizontal="center" vertical="center" wrapText="1"/>
    </xf>
    <xf numFmtId="0" fontId="34" fillId="0" borderId="6" xfId="39" applyFont="1" applyBorder="1" applyAlignment="1">
      <alignment horizontal="center" vertical="center"/>
    </xf>
    <xf numFmtId="0" fontId="34" fillId="0" borderId="10" xfId="39" applyFont="1" applyBorder="1" applyAlignment="1">
      <alignment horizontal="center" vertical="center"/>
    </xf>
    <xf numFmtId="0" fontId="34" fillId="0" borderId="9" xfId="39" applyFont="1" applyBorder="1" applyAlignment="1">
      <alignment horizontal="center" vertical="center"/>
    </xf>
    <xf numFmtId="0" fontId="36" fillId="0" borderId="1" xfId="39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wrapText="1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42" fillId="0" borderId="0" xfId="0" applyNumberFormat="1" applyFont="1" applyAlignment="1">
      <alignment horizontal="right" vertical="center" wrapText="1"/>
    </xf>
    <xf numFmtId="166" fontId="4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4">
    <cellStyle name="Normal" xfId="2"/>
    <cellStyle name="Данные (только для чтения)" xfId="3"/>
    <cellStyle name="Денежный 2" xfId="38"/>
    <cellStyle name="Обычный" xfId="0" builtinId="0"/>
    <cellStyle name="Обычный 10" xfId="1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13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 2" xfId="26"/>
    <cellStyle name="Обычный 3 3" xfId="39"/>
    <cellStyle name="Обычный 3 3 2" xfId="41"/>
    <cellStyle name="Обычный 3 3 3" xfId="42"/>
    <cellStyle name="Обычный 3 3 4" xfId="43"/>
    <cellStyle name="Обычный 30" xfId="27"/>
    <cellStyle name="Обычный 4" xfId="28"/>
    <cellStyle name="Обычный 4 2" xfId="29"/>
    <cellStyle name="Обычный 5" xfId="30"/>
    <cellStyle name="Обычный 5 2" xfId="40"/>
    <cellStyle name="Обычный 6" xfId="31"/>
    <cellStyle name="Обычный 7" xfId="32"/>
    <cellStyle name="Обычный 8" xfId="33"/>
    <cellStyle name="Обычный 9" xfId="34"/>
    <cellStyle name="Процентный" xfId="37" builtinId="5"/>
    <cellStyle name="Процентный 2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Normal="100" zoomScaleSheet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defaultRowHeight="15" x14ac:dyDescent="0.2"/>
  <cols>
    <col min="1" max="1" width="5.7109375" style="1" hidden="1" customWidth="1"/>
    <col min="2" max="2" width="129.7109375" style="1" hidden="1" customWidth="1"/>
    <col min="3" max="3" width="64" style="2" customWidth="1"/>
    <col min="4" max="4" width="14.42578125" style="1" customWidth="1"/>
    <col min="5" max="5" width="14" style="1" hidden="1" customWidth="1"/>
    <col min="6" max="6" width="13.42578125" style="1" customWidth="1"/>
    <col min="7" max="7" width="13" style="1" customWidth="1"/>
    <col min="8" max="9" width="13.7109375" style="1" customWidth="1"/>
    <col min="10" max="10" width="11.28515625" style="1" customWidth="1"/>
    <col min="11" max="11" width="14.42578125" style="1" customWidth="1"/>
    <col min="12" max="12" width="9.85546875" style="1" customWidth="1"/>
    <col min="13" max="13" width="10.5703125" style="1" customWidth="1"/>
    <col min="14" max="14" width="9.7109375" style="1" customWidth="1"/>
    <col min="15" max="15" width="16.140625" style="1" customWidth="1"/>
    <col min="16" max="16" width="11.7109375" style="1" customWidth="1"/>
    <col min="17" max="17" width="9.140625" style="1"/>
    <col min="18" max="18" width="12.42578125" style="1" customWidth="1"/>
    <col min="19" max="19" width="10.5703125" style="1" customWidth="1"/>
    <col min="20" max="249" width="9.140625" style="1"/>
    <col min="250" max="250" width="0" style="1" hidden="1" customWidth="1"/>
    <col min="251" max="251" width="54.140625" style="1" customWidth="1"/>
    <col min="252" max="252" width="13" style="1" customWidth="1"/>
    <col min="253" max="253" width="12" style="1" customWidth="1"/>
    <col min="254" max="254" width="13.85546875" style="1" customWidth="1"/>
    <col min="255" max="255" width="13.140625" style="1" customWidth="1"/>
    <col min="256" max="256" width="12" style="1" customWidth="1"/>
    <col min="257" max="257" width="14.140625" style="1" customWidth="1"/>
    <col min="258" max="258" width="13.140625" style="1" customWidth="1"/>
    <col min="259" max="259" width="12" style="1" customWidth="1"/>
    <col min="260" max="260" width="14.140625" style="1" customWidth="1"/>
    <col min="261" max="505" width="9.140625" style="1"/>
    <col min="506" max="506" width="0" style="1" hidden="1" customWidth="1"/>
    <col min="507" max="507" width="54.140625" style="1" customWidth="1"/>
    <col min="508" max="508" width="13" style="1" customWidth="1"/>
    <col min="509" max="509" width="12" style="1" customWidth="1"/>
    <col min="510" max="510" width="13.85546875" style="1" customWidth="1"/>
    <col min="511" max="511" width="13.140625" style="1" customWidth="1"/>
    <col min="512" max="512" width="12" style="1" customWidth="1"/>
    <col min="513" max="513" width="14.140625" style="1" customWidth="1"/>
    <col min="514" max="514" width="13.140625" style="1" customWidth="1"/>
    <col min="515" max="515" width="12" style="1" customWidth="1"/>
    <col min="516" max="516" width="14.140625" style="1" customWidth="1"/>
    <col min="517" max="761" width="9.140625" style="1"/>
    <col min="762" max="762" width="0" style="1" hidden="1" customWidth="1"/>
    <col min="763" max="763" width="54.140625" style="1" customWidth="1"/>
    <col min="764" max="764" width="13" style="1" customWidth="1"/>
    <col min="765" max="765" width="12" style="1" customWidth="1"/>
    <col min="766" max="766" width="13.85546875" style="1" customWidth="1"/>
    <col min="767" max="767" width="13.140625" style="1" customWidth="1"/>
    <col min="768" max="768" width="12" style="1" customWidth="1"/>
    <col min="769" max="769" width="14.140625" style="1" customWidth="1"/>
    <col min="770" max="770" width="13.140625" style="1" customWidth="1"/>
    <col min="771" max="771" width="12" style="1" customWidth="1"/>
    <col min="772" max="772" width="14.140625" style="1" customWidth="1"/>
    <col min="773" max="1017" width="9.140625" style="1"/>
    <col min="1018" max="1018" width="0" style="1" hidden="1" customWidth="1"/>
    <col min="1019" max="1019" width="54.140625" style="1" customWidth="1"/>
    <col min="1020" max="1020" width="13" style="1" customWidth="1"/>
    <col min="1021" max="1021" width="12" style="1" customWidth="1"/>
    <col min="1022" max="1022" width="13.85546875" style="1" customWidth="1"/>
    <col min="1023" max="1023" width="13.140625" style="1" customWidth="1"/>
    <col min="1024" max="1024" width="12" style="1" customWidth="1"/>
    <col min="1025" max="1025" width="14.140625" style="1" customWidth="1"/>
    <col min="1026" max="1026" width="13.140625" style="1" customWidth="1"/>
    <col min="1027" max="1027" width="12" style="1" customWidth="1"/>
    <col min="1028" max="1028" width="14.140625" style="1" customWidth="1"/>
    <col min="1029" max="1273" width="9.140625" style="1"/>
    <col min="1274" max="1274" width="0" style="1" hidden="1" customWidth="1"/>
    <col min="1275" max="1275" width="54.140625" style="1" customWidth="1"/>
    <col min="1276" max="1276" width="13" style="1" customWidth="1"/>
    <col min="1277" max="1277" width="12" style="1" customWidth="1"/>
    <col min="1278" max="1278" width="13.85546875" style="1" customWidth="1"/>
    <col min="1279" max="1279" width="13.140625" style="1" customWidth="1"/>
    <col min="1280" max="1280" width="12" style="1" customWidth="1"/>
    <col min="1281" max="1281" width="14.140625" style="1" customWidth="1"/>
    <col min="1282" max="1282" width="13.140625" style="1" customWidth="1"/>
    <col min="1283" max="1283" width="12" style="1" customWidth="1"/>
    <col min="1284" max="1284" width="14.140625" style="1" customWidth="1"/>
    <col min="1285" max="1529" width="9.140625" style="1"/>
    <col min="1530" max="1530" width="0" style="1" hidden="1" customWidth="1"/>
    <col min="1531" max="1531" width="54.140625" style="1" customWidth="1"/>
    <col min="1532" max="1532" width="13" style="1" customWidth="1"/>
    <col min="1533" max="1533" width="12" style="1" customWidth="1"/>
    <col min="1534" max="1534" width="13.85546875" style="1" customWidth="1"/>
    <col min="1535" max="1535" width="13.140625" style="1" customWidth="1"/>
    <col min="1536" max="1536" width="12" style="1" customWidth="1"/>
    <col min="1537" max="1537" width="14.140625" style="1" customWidth="1"/>
    <col min="1538" max="1538" width="13.140625" style="1" customWidth="1"/>
    <col min="1539" max="1539" width="12" style="1" customWidth="1"/>
    <col min="1540" max="1540" width="14.140625" style="1" customWidth="1"/>
    <col min="1541" max="1785" width="9.140625" style="1"/>
    <col min="1786" max="1786" width="0" style="1" hidden="1" customWidth="1"/>
    <col min="1787" max="1787" width="54.140625" style="1" customWidth="1"/>
    <col min="1788" max="1788" width="13" style="1" customWidth="1"/>
    <col min="1789" max="1789" width="12" style="1" customWidth="1"/>
    <col min="1790" max="1790" width="13.85546875" style="1" customWidth="1"/>
    <col min="1791" max="1791" width="13.140625" style="1" customWidth="1"/>
    <col min="1792" max="1792" width="12" style="1" customWidth="1"/>
    <col min="1793" max="1793" width="14.140625" style="1" customWidth="1"/>
    <col min="1794" max="1794" width="13.140625" style="1" customWidth="1"/>
    <col min="1795" max="1795" width="12" style="1" customWidth="1"/>
    <col min="1796" max="1796" width="14.140625" style="1" customWidth="1"/>
    <col min="1797" max="2041" width="9.140625" style="1"/>
    <col min="2042" max="2042" width="0" style="1" hidden="1" customWidth="1"/>
    <col min="2043" max="2043" width="54.140625" style="1" customWidth="1"/>
    <col min="2044" max="2044" width="13" style="1" customWidth="1"/>
    <col min="2045" max="2045" width="12" style="1" customWidth="1"/>
    <col min="2046" max="2046" width="13.85546875" style="1" customWidth="1"/>
    <col min="2047" max="2047" width="13.140625" style="1" customWidth="1"/>
    <col min="2048" max="2048" width="12" style="1" customWidth="1"/>
    <col min="2049" max="2049" width="14.140625" style="1" customWidth="1"/>
    <col min="2050" max="2050" width="13.140625" style="1" customWidth="1"/>
    <col min="2051" max="2051" width="12" style="1" customWidth="1"/>
    <col min="2052" max="2052" width="14.140625" style="1" customWidth="1"/>
    <col min="2053" max="2297" width="9.140625" style="1"/>
    <col min="2298" max="2298" width="0" style="1" hidden="1" customWidth="1"/>
    <col min="2299" max="2299" width="54.140625" style="1" customWidth="1"/>
    <col min="2300" max="2300" width="13" style="1" customWidth="1"/>
    <col min="2301" max="2301" width="12" style="1" customWidth="1"/>
    <col min="2302" max="2302" width="13.85546875" style="1" customWidth="1"/>
    <col min="2303" max="2303" width="13.140625" style="1" customWidth="1"/>
    <col min="2304" max="2304" width="12" style="1" customWidth="1"/>
    <col min="2305" max="2305" width="14.140625" style="1" customWidth="1"/>
    <col min="2306" max="2306" width="13.140625" style="1" customWidth="1"/>
    <col min="2307" max="2307" width="12" style="1" customWidth="1"/>
    <col min="2308" max="2308" width="14.140625" style="1" customWidth="1"/>
    <col min="2309" max="2553" width="9.140625" style="1"/>
    <col min="2554" max="2554" width="0" style="1" hidden="1" customWidth="1"/>
    <col min="2555" max="2555" width="54.140625" style="1" customWidth="1"/>
    <col min="2556" max="2556" width="13" style="1" customWidth="1"/>
    <col min="2557" max="2557" width="12" style="1" customWidth="1"/>
    <col min="2558" max="2558" width="13.85546875" style="1" customWidth="1"/>
    <col min="2559" max="2559" width="13.140625" style="1" customWidth="1"/>
    <col min="2560" max="2560" width="12" style="1" customWidth="1"/>
    <col min="2561" max="2561" width="14.140625" style="1" customWidth="1"/>
    <col min="2562" max="2562" width="13.140625" style="1" customWidth="1"/>
    <col min="2563" max="2563" width="12" style="1" customWidth="1"/>
    <col min="2564" max="2564" width="14.140625" style="1" customWidth="1"/>
    <col min="2565" max="2809" width="9.140625" style="1"/>
    <col min="2810" max="2810" width="0" style="1" hidden="1" customWidth="1"/>
    <col min="2811" max="2811" width="54.140625" style="1" customWidth="1"/>
    <col min="2812" max="2812" width="13" style="1" customWidth="1"/>
    <col min="2813" max="2813" width="12" style="1" customWidth="1"/>
    <col min="2814" max="2814" width="13.85546875" style="1" customWidth="1"/>
    <col min="2815" max="2815" width="13.140625" style="1" customWidth="1"/>
    <col min="2816" max="2816" width="12" style="1" customWidth="1"/>
    <col min="2817" max="2817" width="14.140625" style="1" customWidth="1"/>
    <col min="2818" max="2818" width="13.140625" style="1" customWidth="1"/>
    <col min="2819" max="2819" width="12" style="1" customWidth="1"/>
    <col min="2820" max="2820" width="14.140625" style="1" customWidth="1"/>
    <col min="2821" max="3065" width="9.140625" style="1"/>
    <col min="3066" max="3066" width="0" style="1" hidden="1" customWidth="1"/>
    <col min="3067" max="3067" width="54.140625" style="1" customWidth="1"/>
    <col min="3068" max="3068" width="13" style="1" customWidth="1"/>
    <col min="3069" max="3069" width="12" style="1" customWidth="1"/>
    <col min="3070" max="3070" width="13.85546875" style="1" customWidth="1"/>
    <col min="3071" max="3071" width="13.140625" style="1" customWidth="1"/>
    <col min="3072" max="3072" width="12" style="1" customWidth="1"/>
    <col min="3073" max="3073" width="14.140625" style="1" customWidth="1"/>
    <col min="3074" max="3074" width="13.140625" style="1" customWidth="1"/>
    <col min="3075" max="3075" width="12" style="1" customWidth="1"/>
    <col min="3076" max="3076" width="14.140625" style="1" customWidth="1"/>
    <col min="3077" max="3321" width="9.140625" style="1"/>
    <col min="3322" max="3322" width="0" style="1" hidden="1" customWidth="1"/>
    <col min="3323" max="3323" width="54.140625" style="1" customWidth="1"/>
    <col min="3324" max="3324" width="13" style="1" customWidth="1"/>
    <col min="3325" max="3325" width="12" style="1" customWidth="1"/>
    <col min="3326" max="3326" width="13.85546875" style="1" customWidth="1"/>
    <col min="3327" max="3327" width="13.140625" style="1" customWidth="1"/>
    <col min="3328" max="3328" width="12" style="1" customWidth="1"/>
    <col min="3329" max="3329" width="14.140625" style="1" customWidth="1"/>
    <col min="3330" max="3330" width="13.140625" style="1" customWidth="1"/>
    <col min="3331" max="3331" width="12" style="1" customWidth="1"/>
    <col min="3332" max="3332" width="14.140625" style="1" customWidth="1"/>
    <col min="3333" max="3577" width="9.140625" style="1"/>
    <col min="3578" max="3578" width="0" style="1" hidden="1" customWidth="1"/>
    <col min="3579" max="3579" width="54.140625" style="1" customWidth="1"/>
    <col min="3580" max="3580" width="13" style="1" customWidth="1"/>
    <col min="3581" max="3581" width="12" style="1" customWidth="1"/>
    <col min="3582" max="3582" width="13.85546875" style="1" customWidth="1"/>
    <col min="3583" max="3583" width="13.140625" style="1" customWidth="1"/>
    <col min="3584" max="3584" width="12" style="1" customWidth="1"/>
    <col min="3585" max="3585" width="14.140625" style="1" customWidth="1"/>
    <col min="3586" max="3586" width="13.140625" style="1" customWidth="1"/>
    <col min="3587" max="3587" width="12" style="1" customWidth="1"/>
    <col min="3588" max="3588" width="14.140625" style="1" customWidth="1"/>
    <col min="3589" max="3833" width="9.140625" style="1"/>
    <col min="3834" max="3834" width="0" style="1" hidden="1" customWidth="1"/>
    <col min="3835" max="3835" width="54.140625" style="1" customWidth="1"/>
    <col min="3836" max="3836" width="13" style="1" customWidth="1"/>
    <col min="3837" max="3837" width="12" style="1" customWidth="1"/>
    <col min="3838" max="3838" width="13.85546875" style="1" customWidth="1"/>
    <col min="3839" max="3839" width="13.140625" style="1" customWidth="1"/>
    <col min="3840" max="3840" width="12" style="1" customWidth="1"/>
    <col min="3841" max="3841" width="14.140625" style="1" customWidth="1"/>
    <col min="3842" max="3842" width="13.140625" style="1" customWidth="1"/>
    <col min="3843" max="3843" width="12" style="1" customWidth="1"/>
    <col min="3844" max="3844" width="14.140625" style="1" customWidth="1"/>
    <col min="3845" max="4089" width="9.140625" style="1"/>
    <col min="4090" max="4090" width="0" style="1" hidden="1" customWidth="1"/>
    <col min="4091" max="4091" width="54.140625" style="1" customWidth="1"/>
    <col min="4092" max="4092" width="13" style="1" customWidth="1"/>
    <col min="4093" max="4093" width="12" style="1" customWidth="1"/>
    <col min="4094" max="4094" width="13.85546875" style="1" customWidth="1"/>
    <col min="4095" max="4095" width="13.140625" style="1" customWidth="1"/>
    <col min="4096" max="4096" width="12" style="1" customWidth="1"/>
    <col min="4097" max="4097" width="14.140625" style="1" customWidth="1"/>
    <col min="4098" max="4098" width="13.140625" style="1" customWidth="1"/>
    <col min="4099" max="4099" width="12" style="1" customWidth="1"/>
    <col min="4100" max="4100" width="14.140625" style="1" customWidth="1"/>
    <col min="4101" max="4345" width="9.140625" style="1"/>
    <col min="4346" max="4346" width="0" style="1" hidden="1" customWidth="1"/>
    <col min="4347" max="4347" width="54.140625" style="1" customWidth="1"/>
    <col min="4348" max="4348" width="13" style="1" customWidth="1"/>
    <col min="4349" max="4349" width="12" style="1" customWidth="1"/>
    <col min="4350" max="4350" width="13.85546875" style="1" customWidth="1"/>
    <col min="4351" max="4351" width="13.140625" style="1" customWidth="1"/>
    <col min="4352" max="4352" width="12" style="1" customWidth="1"/>
    <col min="4353" max="4353" width="14.140625" style="1" customWidth="1"/>
    <col min="4354" max="4354" width="13.140625" style="1" customWidth="1"/>
    <col min="4355" max="4355" width="12" style="1" customWidth="1"/>
    <col min="4356" max="4356" width="14.140625" style="1" customWidth="1"/>
    <col min="4357" max="4601" width="9.140625" style="1"/>
    <col min="4602" max="4602" width="0" style="1" hidden="1" customWidth="1"/>
    <col min="4603" max="4603" width="54.140625" style="1" customWidth="1"/>
    <col min="4604" max="4604" width="13" style="1" customWidth="1"/>
    <col min="4605" max="4605" width="12" style="1" customWidth="1"/>
    <col min="4606" max="4606" width="13.85546875" style="1" customWidth="1"/>
    <col min="4607" max="4607" width="13.140625" style="1" customWidth="1"/>
    <col min="4608" max="4608" width="12" style="1" customWidth="1"/>
    <col min="4609" max="4609" width="14.140625" style="1" customWidth="1"/>
    <col min="4610" max="4610" width="13.140625" style="1" customWidth="1"/>
    <col min="4611" max="4611" width="12" style="1" customWidth="1"/>
    <col min="4612" max="4612" width="14.140625" style="1" customWidth="1"/>
    <col min="4613" max="4857" width="9.140625" style="1"/>
    <col min="4858" max="4858" width="0" style="1" hidden="1" customWidth="1"/>
    <col min="4859" max="4859" width="54.140625" style="1" customWidth="1"/>
    <col min="4860" max="4860" width="13" style="1" customWidth="1"/>
    <col min="4861" max="4861" width="12" style="1" customWidth="1"/>
    <col min="4862" max="4862" width="13.85546875" style="1" customWidth="1"/>
    <col min="4863" max="4863" width="13.140625" style="1" customWidth="1"/>
    <col min="4864" max="4864" width="12" style="1" customWidth="1"/>
    <col min="4865" max="4865" width="14.140625" style="1" customWidth="1"/>
    <col min="4866" max="4866" width="13.140625" style="1" customWidth="1"/>
    <col min="4867" max="4867" width="12" style="1" customWidth="1"/>
    <col min="4868" max="4868" width="14.140625" style="1" customWidth="1"/>
    <col min="4869" max="5113" width="9.140625" style="1"/>
    <col min="5114" max="5114" width="0" style="1" hidden="1" customWidth="1"/>
    <col min="5115" max="5115" width="54.140625" style="1" customWidth="1"/>
    <col min="5116" max="5116" width="13" style="1" customWidth="1"/>
    <col min="5117" max="5117" width="12" style="1" customWidth="1"/>
    <col min="5118" max="5118" width="13.85546875" style="1" customWidth="1"/>
    <col min="5119" max="5119" width="13.140625" style="1" customWidth="1"/>
    <col min="5120" max="5120" width="12" style="1" customWidth="1"/>
    <col min="5121" max="5121" width="14.140625" style="1" customWidth="1"/>
    <col min="5122" max="5122" width="13.140625" style="1" customWidth="1"/>
    <col min="5123" max="5123" width="12" style="1" customWidth="1"/>
    <col min="5124" max="5124" width="14.140625" style="1" customWidth="1"/>
    <col min="5125" max="5369" width="9.140625" style="1"/>
    <col min="5370" max="5370" width="0" style="1" hidden="1" customWidth="1"/>
    <col min="5371" max="5371" width="54.140625" style="1" customWidth="1"/>
    <col min="5372" max="5372" width="13" style="1" customWidth="1"/>
    <col min="5373" max="5373" width="12" style="1" customWidth="1"/>
    <col min="5374" max="5374" width="13.85546875" style="1" customWidth="1"/>
    <col min="5375" max="5375" width="13.140625" style="1" customWidth="1"/>
    <col min="5376" max="5376" width="12" style="1" customWidth="1"/>
    <col min="5377" max="5377" width="14.140625" style="1" customWidth="1"/>
    <col min="5378" max="5378" width="13.140625" style="1" customWidth="1"/>
    <col min="5379" max="5379" width="12" style="1" customWidth="1"/>
    <col min="5380" max="5380" width="14.140625" style="1" customWidth="1"/>
    <col min="5381" max="5625" width="9.140625" style="1"/>
    <col min="5626" max="5626" width="0" style="1" hidden="1" customWidth="1"/>
    <col min="5627" max="5627" width="54.140625" style="1" customWidth="1"/>
    <col min="5628" max="5628" width="13" style="1" customWidth="1"/>
    <col min="5629" max="5629" width="12" style="1" customWidth="1"/>
    <col min="5630" max="5630" width="13.85546875" style="1" customWidth="1"/>
    <col min="5631" max="5631" width="13.140625" style="1" customWidth="1"/>
    <col min="5632" max="5632" width="12" style="1" customWidth="1"/>
    <col min="5633" max="5633" width="14.140625" style="1" customWidth="1"/>
    <col min="5634" max="5634" width="13.140625" style="1" customWidth="1"/>
    <col min="5635" max="5635" width="12" style="1" customWidth="1"/>
    <col min="5636" max="5636" width="14.140625" style="1" customWidth="1"/>
    <col min="5637" max="5881" width="9.140625" style="1"/>
    <col min="5882" max="5882" width="0" style="1" hidden="1" customWidth="1"/>
    <col min="5883" max="5883" width="54.140625" style="1" customWidth="1"/>
    <col min="5884" max="5884" width="13" style="1" customWidth="1"/>
    <col min="5885" max="5885" width="12" style="1" customWidth="1"/>
    <col min="5886" max="5886" width="13.85546875" style="1" customWidth="1"/>
    <col min="5887" max="5887" width="13.140625" style="1" customWidth="1"/>
    <col min="5888" max="5888" width="12" style="1" customWidth="1"/>
    <col min="5889" max="5889" width="14.140625" style="1" customWidth="1"/>
    <col min="5890" max="5890" width="13.140625" style="1" customWidth="1"/>
    <col min="5891" max="5891" width="12" style="1" customWidth="1"/>
    <col min="5892" max="5892" width="14.140625" style="1" customWidth="1"/>
    <col min="5893" max="6137" width="9.140625" style="1"/>
    <col min="6138" max="6138" width="0" style="1" hidden="1" customWidth="1"/>
    <col min="6139" max="6139" width="54.140625" style="1" customWidth="1"/>
    <col min="6140" max="6140" width="13" style="1" customWidth="1"/>
    <col min="6141" max="6141" width="12" style="1" customWidth="1"/>
    <col min="6142" max="6142" width="13.85546875" style="1" customWidth="1"/>
    <col min="6143" max="6143" width="13.140625" style="1" customWidth="1"/>
    <col min="6144" max="6144" width="12" style="1" customWidth="1"/>
    <col min="6145" max="6145" width="14.140625" style="1" customWidth="1"/>
    <col min="6146" max="6146" width="13.140625" style="1" customWidth="1"/>
    <col min="6147" max="6147" width="12" style="1" customWidth="1"/>
    <col min="6148" max="6148" width="14.140625" style="1" customWidth="1"/>
    <col min="6149" max="6393" width="9.140625" style="1"/>
    <col min="6394" max="6394" width="0" style="1" hidden="1" customWidth="1"/>
    <col min="6395" max="6395" width="54.140625" style="1" customWidth="1"/>
    <col min="6396" max="6396" width="13" style="1" customWidth="1"/>
    <col min="6397" max="6397" width="12" style="1" customWidth="1"/>
    <col min="6398" max="6398" width="13.85546875" style="1" customWidth="1"/>
    <col min="6399" max="6399" width="13.140625" style="1" customWidth="1"/>
    <col min="6400" max="6400" width="12" style="1" customWidth="1"/>
    <col min="6401" max="6401" width="14.140625" style="1" customWidth="1"/>
    <col min="6402" max="6402" width="13.140625" style="1" customWidth="1"/>
    <col min="6403" max="6403" width="12" style="1" customWidth="1"/>
    <col min="6404" max="6404" width="14.140625" style="1" customWidth="1"/>
    <col min="6405" max="6649" width="9.140625" style="1"/>
    <col min="6650" max="6650" width="0" style="1" hidden="1" customWidth="1"/>
    <col min="6651" max="6651" width="54.140625" style="1" customWidth="1"/>
    <col min="6652" max="6652" width="13" style="1" customWidth="1"/>
    <col min="6653" max="6653" width="12" style="1" customWidth="1"/>
    <col min="6654" max="6654" width="13.85546875" style="1" customWidth="1"/>
    <col min="6655" max="6655" width="13.140625" style="1" customWidth="1"/>
    <col min="6656" max="6656" width="12" style="1" customWidth="1"/>
    <col min="6657" max="6657" width="14.140625" style="1" customWidth="1"/>
    <col min="6658" max="6658" width="13.140625" style="1" customWidth="1"/>
    <col min="6659" max="6659" width="12" style="1" customWidth="1"/>
    <col min="6660" max="6660" width="14.140625" style="1" customWidth="1"/>
    <col min="6661" max="6905" width="9.140625" style="1"/>
    <col min="6906" max="6906" width="0" style="1" hidden="1" customWidth="1"/>
    <col min="6907" max="6907" width="54.140625" style="1" customWidth="1"/>
    <col min="6908" max="6908" width="13" style="1" customWidth="1"/>
    <col min="6909" max="6909" width="12" style="1" customWidth="1"/>
    <col min="6910" max="6910" width="13.85546875" style="1" customWidth="1"/>
    <col min="6911" max="6911" width="13.140625" style="1" customWidth="1"/>
    <col min="6912" max="6912" width="12" style="1" customWidth="1"/>
    <col min="6913" max="6913" width="14.140625" style="1" customWidth="1"/>
    <col min="6914" max="6914" width="13.140625" style="1" customWidth="1"/>
    <col min="6915" max="6915" width="12" style="1" customWidth="1"/>
    <col min="6916" max="6916" width="14.140625" style="1" customWidth="1"/>
    <col min="6917" max="7161" width="9.140625" style="1"/>
    <col min="7162" max="7162" width="0" style="1" hidden="1" customWidth="1"/>
    <col min="7163" max="7163" width="54.140625" style="1" customWidth="1"/>
    <col min="7164" max="7164" width="13" style="1" customWidth="1"/>
    <col min="7165" max="7165" width="12" style="1" customWidth="1"/>
    <col min="7166" max="7166" width="13.85546875" style="1" customWidth="1"/>
    <col min="7167" max="7167" width="13.140625" style="1" customWidth="1"/>
    <col min="7168" max="7168" width="12" style="1" customWidth="1"/>
    <col min="7169" max="7169" width="14.140625" style="1" customWidth="1"/>
    <col min="7170" max="7170" width="13.140625" style="1" customWidth="1"/>
    <col min="7171" max="7171" width="12" style="1" customWidth="1"/>
    <col min="7172" max="7172" width="14.140625" style="1" customWidth="1"/>
    <col min="7173" max="7417" width="9.140625" style="1"/>
    <col min="7418" max="7418" width="0" style="1" hidden="1" customWidth="1"/>
    <col min="7419" max="7419" width="54.140625" style="1" customWidth="1"/>
    <col min="7420" max="7420" width="13" style="1" customWidth="1"/>
    <col min="7421" max="7421" width="12" style="1" customWidth="1"/>
    <col min="7422" max="7422" width="13.85546875" style="1" customWidth="1"/>
    <col min="7423" max="7423" width="13.140625" style="1" customWidth="1"/>
    <col min="7424" max="7424" width="12" style="1" customWidth="1"/>
    <col min="7425" max="7425" width="14.140625" style="1" customWidth="1"/>
    <col min="7426" max="7426" width="13.140625" style="1" customWidth="1"/>
    <col min="7427" max="7427" width="12" style="1" customWidth="1"/>
    <col min="7428" max="7428" width="14.140625" style="1" customWidth="1"/>
    <col min="7429" max="7673" width="9.140625" style="1"/>
    <col min="7674" max="7674" width="0" style="1" hidden="1" customWidth="1"/>
    <col min="7675" max="7675" width="54.140625" style="1" customWidth="1"/>
    <col min="7676" max="7676" width="13" style="1" customWidth="1"/>
    <col min="7677" max="7677" width="12" style="1" customWidth="1"/>
    <col min="7678" max="7678" width="13.85546875" style="1" customWidth="1"/>
    <col min="7679" max="7679" width="13.140625" style="1" customWidth="1"/>
    <col min="7680" max="7680" width="12" style="1" customWidth="1"/>
    <col min="7681" max="7681" width="14.140625" style="1" customWidth="1"/>
    <col min="7682" max="7682" width="13.140625" style="1" customWidth="1"/>
    <col min="7683" max="7683" width="12" style="1" customWidth="1"/>
    <col min="7684" max="7684" width="14.140625" style="1" customWidth="1"/>
    <col min="7685" max="7929" width="9.140625" style="1"/>
    <col min="7930" max="7930" width="0" style="1" hidden="1" customWidth="1"/>
    <col min="7931" max="7931" width="54.140625" style="1" customWidth="1"/>
    <col min="7932" max="7932" width="13" style="1" customWidth="1"/>
    <col min="7933" max="7933" width="12" style="1" customWidth="1"/>
    <col min="7934" max="7934" width="13.85546875" style="1" customWidth="1"/>
    <col min="7935" max="7935" width="13.140625" style="1" customWidth="1"/>
    <col min="7936" max="7936" width="12" style="1" customWidth="1"/>
    <col min="7937" max="7937" width="14.140625" style="1" customWidth="1"/>
    <col min="7938" max="7938" width="13.140625" style="1" customWidth="1"/>
    <col min="7939" max="7939" width="12" style="1" customWidth="1"/>
    <col min="7940" max="7940" width="14.140625" style="1" customWidth="1"/>
    <col min="7941" max="8185" width="9.140625" style="1"/>
    <col min="8186" max="8186" width="0" style="1" hidden="1" customWidth="1"/>
    <col min="8187" max="8187" width="54.140625" style="1" customWidth="1"/>
    <col min="8188" max="8188" width="13" style="1" customWidth="1"/>
    <col min="8189" max="8189" width="12" style="1" customWidth="1"/>
    <col min="8190" max="8190" width="13.85546875" style="1" customWidth="1"/>
    <col min="8191" max="8191" width="13.140625" style="1" customWidth="1"/>
    <col min="8192" max="8192" width="12" style="1" customWidth="1"/>
    <col min="8193" max="8193" width="14.140625" style="1" customWidth="1"/>
    <col min="8194" max="8194" width="13.140625" style="1" customWidth="1"/>
    <col min="8195" max="8195" width="12" style="1" customWidth="1"/>
    <col min="8196" max="8196" width="14.140625" style="1" customWidth="1"/>
    <col min="8197" max="8441" width="9.140625" style="1"/>
    <col min="8442" max="8442" width="0" style="1" hidden="1" customWidth="1"/>
    <col min="8443" max="8443" width="54.140625" style="1" customWidth="1"/>
    <col min="8444" max="8444" width="13" style="1" customWidth="1"/>
    <col min="8445" max="8445" width="12" style="1" customWidth="1"/>
    <col min="8446" max="8446" width="13.85546875" style="1" customWidth="1"/>
    <col min="8447" max="8447" width="13.140625" style="1" customWidth="1"/>
    <col min="8448" max="8448" width="12" style="1" customWidth="1"/>
    <col min="8449" max="8449" width="14.140625" style="1" customWidth="1"/>
    <col min="8450" max="8450" width="13.140625" style="1" customWidth="1"/>
    <col min="8451" max="8451" width="12" style="1" customWidth="1"/>
    <col min="8452" max="8452" width="14.140625" style="1" customWidth="1"/>
    <col min="8453" max="8697" width="9.140625" style="1"/>
    <col min="8698" max="8698" width="0" style="1" hidden="1" customWidth="1"/>
    <col min="8699" max="8699" width="54.140625" style="1" customWidth="1"/>
    <col min="8700" max="8700" width="13" style="1" customWidth="1"/>
    <col min="8701" max="8701" width="12" style="1" customWidth="1"/>
    <col min="8702" max="8702" width="13.85546875" style="1" customWidth="1"/>
    <col min="8703" max="8703" width="13.140625" style="1" customWidth="1"/>
    <col min="8704" max="8704" width="12" style="1" customWidth="1"/>
    <col min="8705" max="8705" width="14.140625" style="1" customWidth="1"/>
    <col min="8706" max="8706" width="13.140625" style="1" customWidth="1"/>
    <col min="8707" max="8707" width="12" style="1" customWidth="1"/>
    <col min="8708" max="8708" width="14.140625" style="1" customWidth="1"/>
    <col min="8709" max="8953" width="9.140625" style="1"/>
    <col min="8954" max="8954" width="0" style="1" hidden="1" customWidth="1"/>
    <col min="8955" max="8955" width="54.140625" style="1" customWidth="1"/>
    <col min="8956" max="8956" width="13" style="1" customWidth="1"/>
    <col min="8957" max="8957" width="12" style="1" customWidth="1"/>
    <col min="8958" max="8958" width="13.85546875" style="1" customWidth="1"/>
    <col min="8959" max="8959" width="13.140625" style="1" customWidth="1"/>
    <col min="8960" max="8960" width="12" style="1" customWidth="1"/>
    <col min="8961" max="8961" width="14.140625" style="1" customWidth="1"/>
    <col min="8962" max="8962" width="13.140625" style="1" customWidth="1"/>
    <col min="8963" max="8963" width="12" style="1" customWidth="1"/>
    <col min="8964" max="8964" width="14.140625" style="1" customWidth="1"/>
    <col min="8965" max="9209" width="9.140625" style="1"/>
    <col min="9210" max="9210" width="0" style="1" hidden="1" customWidth="1"/>
    <col min="9211" max="9211" width="54.140625" style="1" customWidth="1"/>
    <col min="9212" max="9212" width="13" style="1" customWidth="1"/>
    <col min="9213" max="9213" width="12" style="1" customWidth="1"/>
    <col min="9214" max="9214" width="13.85546875" style="1" customWidth="1"/>
    <col min="9215" max="9215" width="13.140625" style="1" customWidth="1"/>
    <col min="9216" max="9216" width="12" style="1" customWidth="1"/>
    <col min="9217" max="9217" width="14.140625" style="1" customWidth="1"/>
    <col min="9218" max="9218" width="13.140625" style="1" customWidth="1"/>
    <col min="9219" max="9219" width="12" style="1" customWidth="1"/>
    <col min="9220" max="9220" width="14.140625" style="1" customWidth="1"/>
    <col min="9221" max="9465" width="9.140625" style="1"/>
    <col min="9466" max="9466" width="0" style="1" hidden="1" customWidth="1"/>
    <col min="9467" max="9467" width="54.140625" style="1" customWidth="1"/>
    <col min="9468" max="9468" width="13" style="1" customWidth="1"/>
    <col min="9469" max="9469" width="12" style="1" customWidth="1"/>
    <col min="9470" max="9470" width="13.85546875" style="1" customWidth="1"/>
    <col min="9471" max="9471" width="13.140625" style="1" customWidth="1"/>
    <col min="9472" max="9472" width="12" style="1" customWidth="1"/>
    <col min="9473" max="9473" width="14.140625" style="1" customWidth="1"/>
    <col min="9474" max="9474" width="13.140625" style="1" customWidth="1"/>
    <col min="9475" max="9475" width="12" style="1" customWidth="1"/>
    <col min="9476" max="9476" width="14.140625" style="1" customWidth="1"/>
    <col min="9477" max="9721" width="9.140625" style="1"/>
    <col min="9722" max="9722" width="0" style="1" hidden="1" customWidth="1"/>
    <col min="9723" max="9723" width="54.140625" style="1" customWidth="1"/>
    <col min="9724" max="9724" width="13" style="1" customWidth="1"/>
    <col min="9725" max="9725" width="12" style="1" customWidth="1"/>
    <col min="9726" max="9726" width="13.85546875" style="1" customWidth="1"/>
    <col min="9727" max="9727" width="13.140625" style="1" customWidth="1"/>
    <col min="9728" max="9728" width="12" style="1" customWidth="1"/>
    <col min="9729" max="9729" width="14.140625" style="1" customWidth="1"/>
    <col min="9730" max="9730" width="13.140625" style="1" customWidth="1"/>
    <col min="9731" max="9731" width="12" style="1" customWidth="1"/>
    <col min="9732" max="9732" width="14.140625" style="1" customWidth="1"/>
    <col min="9733" max="9977" width="9.140625" style="1"/>
    <col min="9978" max="9978" width="0" style="1" hidden="1" customWidth="1"/>
    <col min="9979" max="9979" width="54.140625" style="1" customWidth="1"/>
    <col min="9980" max="9980" width="13" style="1" customWidth="1"/>
    <col min="9981" max="9981" width="12" style="1" customWidth="1"/>
    <col min="9982" max="9982" width="13.85546875" style="1" customWidth="1"/>
    <col min="9983" max="9983" width="13.140625" style="1" customWidth="1"/>
    <col min="9984" max="9984" width="12" style="1" customWidth="1"/>
    <col min="9985" max="9985" width="14.140625" style="1" customWidth="1"/>
    <col min="9986" max="9986" width="13.140625" style="1" customWidth="1"/>
    <col min="9987" max="9987" width="12" style="1" customWidth="1"/>
    <col min="9988" max="9988" width="14.140625" style="1" customWidth="1"/>
    <col min="9989" max="10233" width="9.140625" style="1"/>
    <col min="10234" max="10234" width="0" style="1" hidden="1" customWidth="1"/>
    <col min="10235" max="10235" width="54.140625" style="1" customWidth="1"/>
    <col min="10236" max="10236" width="13" style="1" customWidth="1"/>
    <col min="10237" max="10237" width="12" style="1" customWidth="1"/>
    <col min="10238" max="10238" width="13.85546875" style="1" customWidth="1"/>
    <col min="10239" max="10239" width="13.140625" style="1" customWidth="1"/>
    <col min="10240" max="10240" width="12" style="1" customWidth="1"/>
    <col min="10241" max="10241" width="14.140625" style="1" customWidth="1"/>
    <col min="10242" max="10242" width="13.140625" style="1" customWidth="1"/>
    <col min="10243" max="10243" width="12" style="1" customWidth="1"/>
    <col min="10244" max="10244" width="14.140625" style="1" customWidth="1"/>
    <col min="10245" max="10489" width="9.140625" style="1"/>
    <col min="10490" max="10490" width="0" style="1" hidden="1" customWidth="1"/>
    <col min="10491" max="10491" width="54.140625" style="1" customWidth="1"/>
    <col min="10492" max="10492" width="13" style="1" customWidth="1"/>
    <col min="10493" max="10493" width="12" style="1" customWidth="1"/>
    <col min="10494" max="10494" width="13.85546875" style="1" customWidth="1"/>
    <col min="10495" max="10495" width="13.140625" style="1" customWidth="1"/>
    <col min="10496" max="10496" width="12" style="1" customWidth="1"/>
    <col min="10497" max="10497" width="14.140625" style="1" customWidth="1"/>
    <col min="10498" max="10498" width="13.140625" style="1" customWidth="1"/>
    <col min="10499" max="10499" width="12" style="1" customWidth="1"/>
    <col min="10500" max="10500" width="14.140625" style="1" customWidth="1"/>
    <col min="10501" max="10745" width="9.140625" style="1"/>
    <col min="10746" max="10746" width="0" style="1" hidden="1" customWidth="1"/>
    <col min="10747" max="10747" width="54.140625" style="1" customWidth="1"/>
    <col min="10748" max="10748" width="13" style="1" customWidth="1"/>
    <col min="10749" max="10749" width="12" style="1" customWidth="1"/>
    <col min="10750" max="10750" width="13.85546875" style="1" customWidth="1"/>
    <col min="10751" max="10751" width="13.140625" style="1" customWidth="1"/>
    <col min="10752" max="10752" width="12" style="1" customWidth="1"/>
    <col min="10753" max="10753" width="14.140625" style="1" customWidth="1"/>
    <col min="10754" max="10754" width="13.140625" style="1" customWidth="1"/>
    <col min="10755" max="10755" width="12" style="1" customWidth="1"/>
    <col min="10756" max="10756" width="14.140625" style="1" customWidth="1"/>
    <col min="10757" max="11001" width="9.140625" style="1"/>
    <col min="11002" max="11002" width="0" style="1" hidden="1" customWidth="1"/>
    <col min="11003" max="11003" width="54.140625" style="1" customWidth="1"/>
    <col min="11004" max="11004" width="13" style="1" customWidth="1"/>
    <col min="11005" max="11005" width="12" style="1" customWidth="1"/>
    <col min="11006" max="11006" width="13.85546875" style="1" customWidth="1"/>
    <col min="11007" max="11007" width="13.140625" style="1" customWidth="1"/>
    <col min="11008" max="11008" width="12" style="1" customWidth="1"/>
    <col min="11009" max="11009" width="14.140625" style="1" customWidth="1"/>
    <col min="11010" max="11010" width="13.140625" style="1" customWidth="1"/>
    <col min="11011" max="11011" width="12" style="1" customWidth="1"/>
    <col min="11012" max="11012" width="14.140625" style="1" customWidth="1"/>
    <col min="11013" max="11257" width="9.140625" style="1"/>
    <col min="11258" max="11258" width="0" style="1" hidden="1" customWidth="1"/>
    <col min="11259" max="11259" width="54.140625" style="1" customWidth="1"/>
    <col min="11260" max="11260" width="13" style="1" customWidth="1"/>
    <col min="11261" max="11261" width="12" style="1" customWidth="1"/>
    <col min="11262" max="11262" width="13.85546875" style="1" customWidth="1"/>
    <col min="11263" max="11263" width="13.140625" style="1" customWidth="1"/>
    <col min="11264" max="11264" width="12" style="1" customWidth="1"/>
    <col min="11265" max="11265" width="14.140625" style="1" customWidth="1"/>
    <col min="11266" max="11266" width="13.140625" style="1" customWidth="1"/>
    <col min="11267" max="11267" width="12" style="1" customWidth="1"/>
    <col min="11268" max="11268" width="14.140625" style="1" customWidth="1"/>
    <col min="11269" max="11513" width="9.140625" style="1"/>
    <col min="11514" max="11514" width="0" style="1" hidden="1" customWidth="1"/>
    <col min="11515" max="11515" width="54.140625" style="1" customWidth="1"/>
    <col min="11516" max="11516" width="13" style="1" customWidth="1"/>
    <col min="11517" max="11517" width="12" style="1" customWidth="1"/>
    <col min="11518" max="11518" width="13.85546875" style="1" customWidth="1"/>
    <col min="11519" max="11519" width="13.140625" style="1" customWidth="1"/>
    <col min="11520" max="11520" width="12" style="1" customWidth="1"/>
    <col min="11521" max="11521" width="14.140625" style="1" customWidth="1"/>
    <col min="11522" max="11522" width="13.140625" style="1" customWidth="1"/>
    <col min="11523" max="11523" width="12" style="1" customWidth="1"/>
    <col min="11524" max="11524" width="14.140625" style="1" customWidth="1"/>
    <col min="11525" max="11769" width="9.140625" style="1"/>
    <col min="11770" max="11770" width="0" style="1" hidden="1" customWidth="1"/>
    <col min="11771" max="11771" width="54.140625" style="1" customWidth="1"/>
    <col min="11772" max="11772" width="13" style="1" customWidth="1"/>
    <col min="11773" max="11773" width="12" style="1" customWidth="1"/>
    <col min="11774" max="11774" width="13.85546875" style="1" customWidth="1"/>
    <col min="11775" max="11775" width="13.140625" style="1" customWidth="1"/>
    <col min="11776" max="11776" width="12" style="1" customWidth="1"/>
    <col min="11777" max="11777" width="14.140625" style="1" customWidth="1"/>
    <col min="11778" max="11778" width="13.140625" style="1" customWidth="1"/>
    <col min="11779" max="11779" width="12" style="1" customWidth="1"/>
    <col min="11780" max="11780" width="14.140625" style="1" customWidth="1"/>
    <col min="11781" max="12025" width="9.140625" style="1"/>
    <col min="12026" max="12026" width="0" style="1" hidden="1" customWidth="1"/>
    <col min="12027" max="12027" width="54.140625" style="1" customWidth="1"/>
    <col min="12028" max="12028" width="13" style="1" customWidth="1"/>
    <col min="12029" max="12029" width="12" style="1" customWidth="1"/>
    <col min="12030" max="12030" width="13.85546875" style="1" customWidth="1"/>
    <col min="12031" max="12031" width="13.140625" style="1" customWidth="1"/>
    <col min="12032" max="12032" width="12" style="1" customWidth="1"/>
    <col min="12033" max="12033" width="14.140625" style="1" customWidth="1"/>
    <col min="12034" max="12034" width="13.140625" style="1" customWidth="1"/>
    <col min="12035" max="12035" width="12" style="1" customWidth="1"/>
    <col min="12036" max="12036" width="14.140625" style="1" customWidth="1"/>
    <col min="12037" max="12281" width="9.140625" style="1"/>
    <col min="12282" max="12282" width="0" style="1" hidden="1" customWidth="1"/>
    <col min="12283" max="12283" width="54.140625" style="1" customWidth="1"/>
    <col min="12284" max="12284" width="13" style="1" customWidth="1"/>
    <col min="12285" max="12285" width="12" style="1" customWidth="1"/>
    <col min="12286" max="12286" width="13.85546875" style="1" customWidth="1"/>
    <col min="12287" max="12287" width="13.140625" style="1" customWidth="1"/>
    <col min="12288" max="12288" width="12" style="1" customWidth="1"/>
    <col min="12289" max="12289" width="14.140625" style="1" customWidth="1"/>
    <col min="12290" max="12290" width="13.140625" style="1" customWidth="1"/>
    <col min="12291" max="12291" width="12" style="1" customWidth="1"/>
    <col min="12292" max="12292" width="14.140625" style="1" customWidth="1"/>
    <col min="12293" max="12537" width="9.140625" style="1"/>
    <col min="12538" max="12538" width="0" style="1" hidden="1" customWidth="1"/>
    <col min="12539" max="12539" width="54.140625" style="1" customWidth="1"/>
    <col min="12540" max="12540" width="13" style="1" customWidth="1"/>
    <col min="12541" max="12541" width="12" style="1" customWidth="1"/>
    <col min="12542" max="12542" width="13.85546875" style="1" customWidth="1"/>
    <col min="12543" max="12543" width="13.140625" style="1" customWidth="1"/>
    <col min="12544" max="12544" width="12" style="1" customWidth="1"/>
    <col min="12545" max="12545" width="14.140625" style="1" customWidth="1"/>
    <col min="12546" max="12546" width="13.140625" style="1" customWidth="1"/>
    <col min="12547" max="12547" width="12" style="1" customWidth="1"/>
    <col min="12548" max="12548" width="14.140625" style="1" customWidth="1"/>
    <col min="12549" max="12793" width="9.140625" style="1"/>
    <col min="12794" max="12794" width="0" style="1" hidden="1" customWidth="1"/>
    <col min="12795" max="12795" width="54.140625" style="1" customWidth="1"/>
    <col min="12796" max="12796" width="13" style="1" customWidth="1"/>
    <col min="12797" max="12797" width="12" style="1" customWidth="1"/>
    <col min="12798" max="12798" width="13.85546875" style="1" customWidth="1"/>
    <col min="12799" max="12799" width="13.140625" style="1" customWidth="1"/>
    <col min="12800" max="12800" width="12" style="1" customWidth="1"/>
    <col min="12801" max="12801" width="14.140625" style="1" customWidth="1"/>
    <col min="12802" max="12802" width="13.140625" style="1" customWidth="1"/>
    <col min="12803" max="12803" width="12" style="1" customWidth="1"/>
    <col min="12804" max="12804" width="14.140625" style="1" customWidth="1"/>
    <col min="12805" max="13049" width="9.140625" style="1"/>
    <col min="13050" max="13050" width="0" style="1" hidden="1" customWidth="1"/>
    <col min="13051" max="13051" width="54.140625" style="1" customWidth="1"/>
    <col min="13052" max="13052" width="13" style="1" customWidth="1"/>
    <col min="13053" max="13053" width="12" style="1" customWidth="1"/>
    <col min="13054" max="13054" width="13.85546875" style="1" customWidth="1"/>
    <col min="13055" max="13055" width="13.140625" style="1" customWidth="1"/>
    <col min="13056" max="13056" width="12" style="1" customWidth="1"/>
    <col min="13057" max="13057" width="14.140625" style="1" customWidth="1"/>
    <col min="13058" max="13058" width="13.140625" style="1" customWidth="1"/>
    <col min="13059" max="13059" width="12" style="1" customWidth="1"/>
    <col min="13060" max="13060" width="14.140625" style="1" customWidth="1"/>
    <col min="13061" max="13305" width="9.140625" style="1"/>
    <col min="13306" max="13306" width="0" style="1" hidden="1" customWidth="1"/>
    <col min="13307" max="13307" width="54.140625" style="1" customWidth="1"/>
    <col min="13308" max="13308" width="13" style="1" customWidth="1"/>
    <col min="13309" max="13309" width="12" style="1" customWidth="1"/>
    <col min="13310" max="13310" width="13.85546875" style="1" customWidth="1"/>
    <col min="13311" max="13311" width="13.140625" style="1" customWidth="1"/>
    <col min="13312" max="13312" width="12" style="1" customWidth="1"/>
    <col min="13313" max="13313" width="14.140625" style="1" customWidth="1"/>
    <col min="13314" max="13314" width="13.140625" style="1" customWidth="1"/>
    <col min="13315" max="13315" width="12" style="1" customWidth="1"/>
    <col min="13316" max="13316" width="14.140625" style="1" customWidth="1"/>
    <col min="13317" max="13561" width="9.140625" style="1"/>
    <col min="13562" max="13562" width="0" style="1" hidden="1" customWidth="1"/>
    <col min="13563" max="13563" width="54.140625" style="1" customWidth="1"/>
    <col min="13564" max="13564" width="13" style="1" customWidth="1"/>
    <col min="13565" max="13565" width="12" style="1" customWidth="1"/>
    <col min="13566" max="13566" width="13.85546875" style="1" customWidth="1"/>
    <col min="13567" max="13567" width="13.140625" style="1" customWidth="1"/>
    <col min="13568" max="13568" width="12" style="1" customWidth="1"/>
    <col min="13569" max="13569" width="14.140625" style="1" customWidth="1"/>
    <col min="13570" max="13570" width="13.140625" style="1" customWidth="1"/>
    <col min="13571" max="13571" width="12" style="1" customWidth="1"/>
    <col min="13572" max="13572" width="14.140625" style="1" customWidth="1"/>
    <col min="13573" max="13817" width="9.140625" style="1"/>
    <col min="13818" max="13818" width="0" style="1" hidden="1" customWidth="1"/>
    <col min="13819" max="13819" width="54.140625" style="1" customWidth="1"/>
    <col min="13820" max="13820" width="13" style="1" customWidth="1"/>
    <col min="13821" max="13821" width="12" style="1" customWidth="1"/>
    <col min="13822" max="13822" width="13.85546875" style="1" customWidth="1"/>
    <col min="13823" max="13823" width="13.140625" style="1" customWidth="1"/>
    <col min="13824" max="13824" width="12" style="1" customWidth="1"/>
    <col min="13825" max="13825" width="14.140625" style="1" customWidth="1"/>
    <col min="13826" max="13826" width="13.140625" style="1" customWidth="1"/>
    <col min="13827" max="13827" width="12" style="1" customWidth="1"/>
    <col min="13828" max="13828" width="14.140625" style="1" customWidth="1"/>
    <col min="13829" max="14073" width="9.140625" style="1"/>
    <col min="14074" max="14074" width="0" style="1" hidden="1" customWidth="1"/>
    <col min="14075" max="14075" width="54.140625" style="1" customWidth="1"/>
    <col min="14076" max="14076" width="13" style="1" customWidth="1"/>
    <col min="14077" max="14077" width="12" style="1" customWidth="1"/>
    <col min="14078" max="14078" width="13.85546875" style="1" customWidth="1"/>
    <col min="14079" max="14079" width="13.140625" style="1" customWidth="1"/>
    <col min="14080" max="14080" width="12" style="1" customWidth="1"/>
    <col min="14081" max="14081" width="14.140625" style="1" customWidth="1"/>
    <col min="14082" max="14082" width="13.140625" style="1" customWidth="1"/>
    <col min="14083" max="14083" width="12" style="1" customWidth="1"/>
    <col min="14084" max="14084" width="14.140625" style="1" customWidth="1"/>
    <col min="14085" max="14329" width="9.140625" style="1"/>
    <col min="14330" max="14330" width="0" style="1" hidden="1" customWidth="1"/>
    <col min="14331" max="14331" width="54.140625" style="1" customWidth="1"/>
    <col min="14332" max="14332" width="13" style="1" customWidth="1"/>
    <col min="14333" max="14333" width="12" style="1" customWidth="1"/>
    <col min="14334" max="14334" width="13.85546875" style="1" customWidth="1"/>
    <col min="14335" max="14335" width="13.140625" style="1" customWidth="1"/>
    <col min="14336" max="14336" width="12" style="1" customWidth="1"/>
    <col min="14337" max="14337" width="14.140625" style="1" customWidth="1"/>
    <col min="14338" max="14338" width="13.140625" style="1" customWidth="1"/>
    <col min="14339" max="14339" width="12" style="1" customWidth="1"/>
    <col min="14340" max="14340" width="14.140625" style="1" customWidth="1"/>
    <col min="14341" max="14585" width="9.140625" style="1"/>
    <col min="14586" max="14586" width="0" style="1" hidden="1" customWidth="1"/>
    <col min="14587" max="14587" width="54.140625" style="1" customWidth="1"/>
    <col min="14588" max="14588" width="13" style="1" customWidth="1"/>
    <col min="14589" max="14589" width="12" style="1" customWidth="1"/>
    <col min="14590" max="14590" width="13.85546875" style="1" customWidth="1"/>
    <col min="14591" max="14591" width="13.140625" style="1" customWidth="1"/>
    <col min="14592" max="14592" width="12" style="1" customWidth="1"/>
    <col min="14593" max="14593" width="14.140625" style="1" customWidth="1"/>
    <col min="14594" max="14594" width="13.140625" style="1" customWidth="1"/>
    <col min="14595" max="14595" width="12" style="1" customWidth="1"/>
    <col min="14596" max="14596" width="14.140625" style="1" customWidth="1"/>
    <col min="14597" max="14841" width="9.140625" style="1"/>
    <col min="14842" max="14842" width="0" style="1" hidden="1" customWidth="1"/>
    <col min="14843" max="14843" width="54.140625" style="1" customWidth="1"/>
    <col min="14844" max="14844" width="13" style="1" customWidth="1"/>
    <col min="14845" max="14845" width="12" style="1" customWidth="1"/>
    <col min="14846" max="14846" width="13.85546875" style="1" customWidth="1"/>
    <col min="14847" max="14847" width="13.140625" style="1" customWidth="1"/>
    <col min="14848" max="14848" width="12" style="1" customWidth="1"/>
    <col min="14849" max="14849" width="14.140625" style="1" customWidth="1"/>
    <col min="14850" max="14850" width="13.140625" style="1" customWidth="1"/>
    <col min="14851" max="14851" width="12" style="1" customWidth="1"/>
    <col min="14852" max="14852" width="14.140625" style="1" customWidth="1"/>
    <col min="14853" max="15097" width="9.140625" style="1"/>
    <col min="15098" max="15098" width="0" style="1" hidden="1" customWidth="1"/>
    <col min="15099" max="15099" width="54.140625" style="1" customWidth="1"/>
    <col min="15100" max="15100" width="13" style="1" customWidth="1"/>
    <col min="15101" max="15101" width="12" style="1" customWidth="1"/>
    <col min="15102" max="15102" width="13.85546875" style="1" customWidth="1"/>
    <col min="15103" max="15103" width="13.140625" style="1" customWidth="1"/>
    <col min="15104" max="15104" width="12" style="1" customWidth="1"/>
    <col min="15105" max="15105" width="14.140625" style="1" customWidth="1"/>
    <col min="15106" max="15106" width="13.140625" style="1" customWidth="1"/>
    <col min="15107" max="15107" width="12" style="1" customWidth="1"/>
    <col min="15108" max="15108" width="14.140625" style="1" customWidth="1"/>
    <col min="15109" max="15353" width="9.140625" style="1"/>
    <col min="15354" max="15354" width="0" style="1" hidden="1" customWidth="1"/>
    <col min="15355" max="15355" width="54.140625" style="1" customWidth="1"/>
    <col min="15356" max="15356" width="13" style="1" customWidth="1"/>
    <col min="15357" max="15357" width="12" style="1" customWidth="1"/>
    <col min="15358" max="15358" width="13.85546875" style="1" customWidth="1"/>
    <col min="15359" max="15359" width="13.140625" style="1" customWidth="1"/>
    <col min="15360" max="15360" width="12" style="1" customWidth="1"/>
    <col min="15361" max="15361" width="14.140625" style="1" customWidth="1"/>
    <col min="15362" max="15362" width="13.140625" style="1" customWidth="1"/>
    <col min="15363" max="15363" width="12" style="1" customWidth="1"/>
    <col min="15364" max="15364" width="14.140625" style="1" customWidth="1"/>
    <col min="15365" max="15609" width="9.140625" style="1"/>
    <col min="15610" max="15610" width="0" style="1" hidden="1" customWidth="1"/>
    <col min="15611" max="15611" width="54.140625" style="1" customWidth="1"/>
    <col min="15612" max="15612" width="13" style="1" customWidth="1"/>
    <col min="15613" max="15613" width="12" style="1" customWidth="1"/>
    <col min="15614" max="15614" width="13.85546875" style="1" customWidth="1"/>
    <col min="15615" max="15615" width="13.140625" style="1" customWidth="1"/>
    <col min="15616" max="15616" width="12" style="1" customWidth="1"/>
    <col min="15617" max="15617" width="14.140625" style="1" customWidth="1"/>
    <col min="15618" max="15618" width="13.140625" style="1" customWidth="1"/>
    <col min="15619" max="15619" width="12" style="1" customWidth="1"/>
    <col min="15620" max="15620" width="14.140625" style="1" customWidth="1"/>
    <col min="15621" max="15865" width="9.140625" style="1"/>
    <col min="15866" max="15866" width="0" style="1" hidden="1" customWidth="1"/>
    <col min="15867" max="15867" width="54.140625" style="1" customWidth="1"/>
    <col min="15868" max="15868" width="13" style="1" customWidth="1"/>
    <col min="15869" max="15869" width="12" style="1" customWidth="1"/>
    <col min="15870" max="15870" width="13.85546875" style="1" customWidth="1"/>
    <col min="15871" max="15871" width="13.140625" style="1" customWidth="1"/>
    <col min="15872" max="15872" width="12" style="1" customWidth="1"/>
    <col min="15873" max="15873" width="14.140625" style="1" customWidth="1"/>
    <col min="15874" max="15874" width="13.140625" style="1" customWidth="1"/>
    <col min="15875" max="15875" width="12" style="1" customWidth="1"/>
    <col min="15876" max="15876" width="14.140625" style="1" customWidth="1"/>
    <col min="15877" max="16121" width="9.140625" style="1"/>
    <col min="16122" max="16122" width="0" style="1" hidden="1" customWidth="1"/>
    <col min="16123" max="16123" width="54.140625" style="1" customWidth="1"/>
    <col min="16124" max="16124" width="13" style="1" customWidth="1"/>
    <col min="16125" max="16125" width="12" style="1" customWidth="1"/>
    <col min="16126" max="16126" width="13.85546875" style="1" customWidth="1"/>
    <col min="16127" max="16127" width="13.140625" style="1" customWidth="1"/>
    <col min="16128" max="16128" width="12" style="1" customWidth="1"/>
    <col min="16129" max="16129" width="14.140625" style="1" customWidth="1"/>
    <col min="16130" max="16130" width="13.140625" style="1" customWidth="1"/>
    <col min="16131" max="16131" width="12" style="1" customWidth="1"/>
    <col min="16132" max="16132" width="14.140625" style="1" customWidth="1"/>
    <col min="16133" max="16384" width="9.140625" style="1"/>
  </cols>
  <sheetData>
    <row r="1" spans="1:21" ht="15.75" x14ac:dyDescent="0.25">
      <c r="O1" s="338"/>
      <c r="P1" s="338"/>
      <c r="Q1" s="3"/>
      <c r="R1" s="334" t="s">
        <v>18</v>
      </c>
      <c r="S1" s="335"/>
    </row>
    <row r="2" spans="1:21" ht="15.75" x14ac:dyDescent="0.25">
      <c r="O2" s="3"/>
      <c r="P2" s="3"/>
      <c r="Q2" s="3"/>
      <c r="R2" s="338" t="s">
        <v>272</v>
      </c>
      <c r="S2" s="338"/>
      <c r="T2" s="25"/>
      <c r="U2" s="26"/>
    </row>
    <row r="3" spans="1:21" ht="18" customHeight="1" x14ac:dyDescent="0.2">
      <c r="C3" s="339" t="s">
        <v>305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spans="1:21" ht="12.75" customHeight="1" x14ac:dyDescent="0.2">
      <c r="C4" s="4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0"/>
    </row>
    <row r="5" spans="1:21" ht="14.25" customHeight="1" x14ac:dyDescent="0.2">
      <c r="C5" s="7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4" t="s">
        <v>15</v>
      </c>
    </row>
    <row r="6" spans="1:21" ht="23.25" customHeight="1" x14ac:dyDescent="0.2">
      <c r="A6" s="10"/>
      <c r="B6" s="10"/>
      <c r="C6" s="11" t="s">
        <v>0</v>
      </c>
      <c r="D6" s="340" t="s">
        <v>1</v>
      </c>
      <c r="E6" s="340"/>
      <c r="F6" s="336" t="s">
        <v>16</v>
      </c>
      <c r="G6" s="337"/>
      <c r="H6" s="340" t="s">
        <v>13</v>
      </c>
      <c r="I6" s="340"/>
      <c r="J6" s="340"/>
      <c r="K6" s="340"/>
      <c r="L6" s="340"/>
      <c r="M6" s="340" t="s">
        <v>14</v>
      </c>
      <c r="N6" s="340"/>
      <c r="O6" s="340"/>
      <c r="P6" s="340"/>
      <c r="Q6" s="340"/>
      <c r="R6" s="340"/>
      <c r="S6" s="340"/>
    </row>
    <row r="7" spans="1:21" s="23" customFormat="1" ht="84" x14ac:dyDescent="0.2">
      <c r="A7" s="21"/>
      <c r="B7" s="21"/>
      <c r="C7" s="11" t="s">
        <v>2</v>
      </c>
      <c r="D7" s="121" t="s">
        <v>151</v>
      </c>
      <c r="E7" s="12"/>
      <c r="F7" s="19" t="s">
        <v>3</v>
      </c>
      <c r="G7" s="13" t="s">
        <v>4</v>
      </c>
      <c r="H7" s="19" t="s">
        <v>3</v>
      </c>
      <c r="I7" s="13" t="s">
        <v>273</v>
      </c>
      <c r="J7" s="13" t="s">
        <v>274</v>
      </c>
      <c r="K7" s="13" t="s">
        <v>5</v>
      </c>
      <c r="L7" s="13" t="s">
        <v>6</v>
      </c>
      <c r="M7" s="19" t="s">
        <v>3</v>
      </c>
      <c r="N7" s="13" t="s">
        <v>270</v>
      </c>
      <c r="O7" s="22" t="s">
        <v>7</v>
      </c>
      <c r="P7" s="13" t="s">
        <v>17</v>
      </c>
      <c r="Q7" s="13" t="s">
        <v>8</v>
      </c>
      <c r="R7" s="13" t="s">
        <v>271</v>
      </c>
      <c r="S7" s="13" t="s">
        <v>8</v>
      </c>
    </row>
    <row r="8" spans="1:21" ht="15.75" x14ac:dyDescent="0.2">
      <c r="A8" s="10"/>
      <c r="B8" s="10"/>
      <c r="C8" s="18" t="s">
        <v>9</v>
      </c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6"/>
      <c r="P8" s="15"/>
      <c r="Q8" s="16"/>
      <c r="R8" s="16"/>
      <c r="S8" s="17"/>
    </row>
    <row r="9" spans="1:21" ht="15.75" x14ac:dyDescent="0.2">
      <c r="A9" s="10"/>
      <c r="B9" s="10"/>
      <c r="C9" s="18" t="s">
        <v>10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/>
      <c r="P9" s="15"/>
      <c r="Q9" s="16"/>
      <c r="R9" s="16"/>
      <c r="S9" s="17"/>
    </row>
    <row r="10" spans="1:21" ht="31.5" x14ac:dyDescent="0.2">
      <c r="A10" s="10"/>
      <c r="B10" s="10"/>
      <c r="C10" s="18" t="s">
        <v>11</v>
      </c>
      <c r="D10" s="14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/>
      <c r="P10" s="15"/>
      <c r="Q10" s="16"/>
      <c r="R10" s="16"/>
      <c r="S10" s="17"/>
    </row>
    <row r="11" spans="1:21" ht="15.75" x14ac:dyDescent="0.2">
      <c r="A11" s="10"/>
      <c r="B11" s="10"/>
      <c r="C11" s="18" t="s">
        <v>12</v>
      </c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6"/>
      <c r="P11" s="15"/>
      <c r="Q11" s="16"/>
      <c r="R11" s="16"/>
      <c r="S11" s="17"/>
    </row>
    <row r="12" spans="1:21" ht="15.75" x14ac:dyDescent="0.2">
      <c r="A12" s="10"/>
      <c r="B12" s="10"/>
      <c r="C12" s="18" t="s">
        <v>260</v>
      </c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4" spans="1:21" s="122" customFormat="1" ht="15.75" x14ac:dyDescent="0.25">
      <c r="C14" s="123" t="s">
        <v>275</v>
      </c>
    </row>
    <row r="15" spans="1:21" ht="36" customHeight="1" x14ac:dyDescent="0.3">
      <c r="C15" s="31" t="s">
        <v>19</v>
      </c>
      <c r="D15" s="31"/>
      <c r="E15" s="32"/>
      <c r="F15" s="109" t="s">
        <v>263</v>
      </c>
      <c r="G15" s="32"/>
      <c r="H15" s="67"/>
      <c r="I15" s="67"/>
      <c r="J15" s="31" t="s">
        <v>262</v>
      </c>
    </row>
    <row r="16" spans="1:21" ht="36" customHeight="1" x14ac:dyDescent="0.3">
      <c r="C16" s="31" t="s">
        <v>20</v>
      </c>
      <c r="D16" s="31"/>
      <c r="E16" s="32"/>
      <c r="F16" s="109" t="s">
        <v>263</v>
      </c>
      <c r="G16" s="32"/>
      <c r="H16" s="67"/>
      <c r="I16" s="67"/>
      <c r="J16" s="31" t="s">
        <v>262</v>
      </c>
    </row>
    <row r="17" spans="3:10" ht="36" customHeight="1" x14ac:dyDescent="0.3">
      <c r="C17" s="31" t="s">
        <v>261</v>
      </c>
      <c r="D17" s="31"/>
      <c r="E17" s="32"/>
      <c r="F17" s="31"/>
      <c r="G17" s="32"/>
      <c r="H17" s="67"/>
      <c r="I17" s="67"/>
      <c r="J17" s="31"/>
    </row>
  </sheetData>
  <mergeCells count="8">
    <mergeCell ref="R1:S1"/>
    <mergeCell ref="F6:G6"/>
    <mergeCell ref="O1:P1"/>
    <mergeCell ref="C3:S3"/>
    <mergeCell ref="D6:E6"/>
    <mergeCell ref="H6:L6"/>
    <mergeCell ref="M6:S6"/>
    <mergeCell ref="R2:S2"/>
  </mergeCells>
  <pageMargins left="0" right="0" top="0.15748031496062992" bottom="0.74803149606299213" header="0.31496062992125984" footer="0.31496062992125984"/>
  <pageSetup paperSize="9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view="pageBreakPreview" zoomScale="85" zoomScaleNormal="120" zoomScaleSheetLayoutView="85" workbookViewId="0">
      <selection activeCell="B21" sqref="B21:B31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 t="s">
        <v>258</v>
      </c>
    </row>
    <row r="2" spans="1:18" ht="14.25" x14ac:dyDescent="0.2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328</v>
      </c>
      <c r="B4" s="34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8" ht="13.5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5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s="202" customFormat="1" ht="22.5" customHeight="1" x14ac:dyDescent="0.25">
      <c r="A21" s="196" t="s">
        <v>232</v>
      </c>
      <c r="B21" s="197">
        <v>467</v>
      </c>
      <c r="C21" s="198"/>
      <c r="D21" s="198"/>
      <c r="E21" s="199"/>
      <c r="F21" s="197">
        <v>0</v>
      </c>
      <c r="G21" s="200"/>
      <c r="H21" s="200"/>
      <c r="I21" s="201"/>
      <c r="J21" s="197">
        <v>0</v>
      </c>
      <c r="K21" s="200"/>
      <c r="L21" s="200"/>
      <c r="M21" s="201"/>
      <c r="N21" s="197">
        <v>0</v>
      </c>
      <c r="O21" s="200"/>
      <c r="P21" s="200"/>
      <c r="Q21" s="201"/>
    </row>
    <row r="22" spans="1:17" s="202" customFormat="1" ht="16.5" customHeight="1" x14ac:dyDescent="0.25">
      <c r="A22" s="196" t="s">
        <v>231</v>
      </c>
      <c r="B22" s="197">
        <v>62.74</v>
      </c>
      <c r="C22" s="198"/>
      <c r="D22" s="198"/>
      <c r="E22" s="199"/>
      <c r="F22" s="197">
        <v>0</v>
      </c>
      <c r="G22" s="200"/>
      <c r="H22" s="200"/>
      <c r="I22" s="201"/>
      <c r="J22" s="197">
        <v>0</v>
      </c>
      <c r="K22" s="200"/>
      <c r="L22" s="200"/>
      <c r="M22" s="201"/>
      <c r="N22" s="197">
        <v>0</v>
      </c>
      <c r="O22" s="200"/>
      <c r="P22" s="200"/>
      <c r="Q22" s="201"/>
    </row>
    <row r="23" spans="1:17" s="202" customFormat="1" ht="30" x14ac:dyDescent="0.25">
      <c r="A23" s="196" t="s">
        <v>230</v>
      </c>
      <c r="B23" s="197">
        <v>26.6</v>
      </c>
      <c r="C23" s="198"/>
      <c r="D23" s="198"/>
      <c r="E23" s="199"/>
      <c r="F23" s="197">
        <v>0</v>
      </c>
      <c r="G23" s="200"/>
      <c r="H23" s="200"/>
      <c r="I23" s="201"/>
      <c r="J23" s="197">
        <v>0</v>
      </c>
      <c r="K23" s="200"/>
      <c r="L23" s="200"/>
      <c r="M23" s="201"/>
      <c r="N23" s="197">
        <v>0</v>
      </c>
      <c r="O23" s="200"/>
      <c r="P23" s="200"/>
      <c r="Q23" s="201"/>
    </row>
    <row r="24" spans="1:17" ht="28.5" x14ac:dyDescent="0.25">
      <c r="A24" s="170" t="s">
        <v>229</v>
      </c>
      <c r="B24" s="221">
        <f>SUM(B21/B22)</f>
        <v>7.4434172776538094</v>
      </c>
      <c r="C24" s="172"/>
      <c r="D24" s="172"/>
      <c r="E24" s="173"/>
      <c r="F24" s="171">
        <v>0</v>
      </c>
      <c r="G24" s="165"/>
      <c r="H24" s="165"/>
      <c r="I24" s="174"/>
      <c r="J24" s="171">
        <v>0</v>
      </c>
      <c r="K24" s="165"/>
      <c r="L24" s="165"/>
      <c r="M24" s="174"/>
      <c r="N24" s="171">
        <v>0</v>
      </c>
      <c r="O24" s="165"/>
      <c r="P24" s="165"/>
      <c r="Q24" s="174"/>
    </row>
    <row r="25" spans="1:17" ht="28.5" x14ac:dyDescent="0.25">
      <c r="A25" s="170" t="s">
        <v>228</v>
      </c>
      <c r="B25" s="221">
        <f>SUM(B21/B23)</f>
        <v>17.556390977443609</v>
      </c>
      <c r="C25" s="172"/>
      <c r="D25" s="172"/>
      <c r="E25" s="173"/>
      <c r="F25" s="171">
        <v>0</v>
      </c>
      <c r="G25" s="165"/>
      <c r="H25" s="165"/>
      <c r="I25" s="174"/>
      <c r="J25" s="171">
        <v>0</v>
      </c>
      <c r="K25" s="165"/>
      <c r="L25" s="165"/>
      <c r="M25" s="174"/>
      <c r="N25" s="171">
        <v>0</v>
      </c>
      <c r="O25" s="165"/>
      <c r="P25" s="165"/>
      <c r="Q25" s="174"/>
    </row>
    <row r="26" spans="1:17" ht="33" customHeight="1" x14ac:dyDescent="0.25">
      <c r="A26" s="169" t="s">
        <v>227</v>
      </c>
      <c r="B26" s="171">
        <v>5449</v>
      </c>
      <c r="C26" s="172"/>
      <c r="D26" s="172"/>
      <c r="E26" s="173"/>
      <c r="F26" s="171">
        <v>0</v>
      </c>
      <c r="G26" s="165"/>
      <c r="H26" s="165"/>
      <c r="I26" s="174"/>
      <c r="J26" s="171">
        <v>0</v>
      </c>
      <c r="K26" s="165"/>
      <c r="L26" s="165"/>
      <c r="M26" s="174"/>
      <c r="N26" s="171">
        <v>0</v>
      </c>
      <c r="O26" s="165"/>
      <c r="P26" s="165"/>
      <c r="Q26" s="174"/>
    </row>
    <row r="27" spans="1:17" ht="42.75" x14ac:dyDescent="0.25">
      <c r="A27" s="170" t="s">
        <v>226</v>
      </c>
      <c r="B27" s="225">
        <f>SUM(B26/B21)</f>
        <v>11.668094218415417</v>
      </c>
      <c r="C27" s="172"/>
      <c r="D27" s="172"/>
      <c r="E27" s="173"/>
      <c r="F27" s="171">
        <v>0</v>
      </c>
      <c r="G27" s="165"/>
      <c r="H27" s="165"/>
      <c r="I27" s="174"/>
      <c r="J27" s="171">
        <v>0</v>
      </c>
      <c r="K27" s="165"/>
      <c r="L27" s="165"/>
      <c r="M27" s="174"/>
      <c r="N27" s="171">
        <v>0</v>
      </c>
      <c r="O27" s="165"/>
      <c r="P27" s="165"/>
      <c r="Q27" s="174"/>
    </row>
    <row r="28" spans="1:17" s="202" customFormat="1" ht="30" x14ac:dyDescent="0.25">
      <c r="A28" s="196" t="s">
        <v>225</v>
      </c>
      <c r="B28" s="197">
        <v>19145.57</v>
      </c>
      <c r="C28" s="198"/>
      <c r="D28" s="198"/>
      <c r="E28" s="199"/>
      <c r="F28" s="197">
        <v>0</v>
      </c>
      <c r="G28" s="200"/>
      <c r="H28" s="200"/>
      <c r="I28" s="201"/>
      <c r="J28" s="197">
        <v>0</v>
      </c>
      <c r="K28" s="200"/>
      <c r="L28" s="200"/>
      <c r="M28" s="201"/>
      <c r="N28" s="197">
        <v>0</v>
      </c>
      <c r="O28" s="200"/>
      <c r="P28" s="200"/>
      <c r="Q28" s="201"/>
    </row>
    <row r="29" spans="1:17" ht="33" customHeight="1" x14ac:dyDescent="0.25">
      <c r="A29" s="170" t="s">
        <v>224</v>
      </c>
      <c r="B29" s="225">
        <f>SUM(B28/B21)</f>
        <v>40.996937901498931</v>
      </c>
      <c r="C29" s="172"/>
      <c r="D29" s="172"/>
      <c r="E29" s="173"/>
      <c r="F29" s="171">
        <v>0</v>
      </c>
      <c r="G29" s="165"/>
      <c r="H29" s="165"/>
      <c r="I29" s="174"/>
      <c r="J29" s="171">
        <v>0</v>
      </c>
      <c r="K29" s="165"/>
      <c r="L29" s="165"/>
      <c r="M29" s="174"/>
      <c r="N29" s="171">
        <v>0</v>
      </c>
      <c r="O29" s="165"/>
      <c r="P29" s="165"/>
      <c r="Q29" s="174"/>
    </row>
    <row r="30" spans="1:17" ht="35.25" customHeight="1" x14ac:dyDescent="0.25">
      <c r="A30" s="169" t="s">
        <v>223</v>
      </c>
      <c r="B30" s="171">
        <v>14396.23</v>
      </c>
      <c r="C30" s="172"/>
      <c r="D30" s="172"/>
      <c r="E30" s="173"/>
      <c r="F30" s="171">
        <v>0</v>
      </c>
      <c r="G30" s="165"/>
      <c r="H30" s="165"/>
      <c r="I30" s="174"/>
      <c r="J30" s="171">
        <v>0</v>
      </c>
      <c r="K30" s="165"/>
      <c r="L30" s="165"/>
      <c r="M30" s="174"/>
      <c r="N30" s="171">
        <v>0</v>
      </c>
      <c r="O30" s="165"/>
      <c r="P30" s="165"/>
      <c r="Q30" s="174"/>
    </row>
    <row r="31" spans="1:17" ht="57" customHeight="1" x14ac:dyDescent="0.25">
      <c r="A31" s="170" t="s">
        <v>222</v>
      </c>
      <c r="B31" s="226">
        <f>B30/(B28+B30)</f>
        <v>0.42920266652356159</v>
      </c>
      <c r="C31" s="172"/>
      <c r="D31" s="172"/>
      <c r="E31" s="173"/>
      <c r="F31" s="171">
        <v>0</v>
      </c>
      <c r="G31" s="165"/>
      <c r="H31" s="165"/>
      <c r="I31" s="174"/>
      <c r="J31" s="171">
        <v>0</v>
      </c>
      <c r="K31" s="165"/>
      <c r="L31" s="165"/>
      <c r="M31" s="174"/>
      <c r="N31" s="171">
        <v>0</v>
      </c>
      <c r="O31" s="165"/>
      <c r="P31" s="16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0</v>
      </c>
      <c r="G32" s="165"/>
      <c r="H32" s="165"/>
      <c r="I32" s="174"/>
      <c r="J32" s="171">
        <v>0</v>
      </c>
      <c r="K32" s="165"/>
      <c r="L32" s="165"/>
      <c r="M32" s="174"/>
      <c r="N32" s="171">
        <v>0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Normal="100" zoomScaleSheetLayoutView="100" workbookViewId="0">
      <selection activeCell="Q20" sqref="Q20:Q31"/>
    </sheetView>
  </sheetViews>
  <sheetFormatPr defaultColWidth="9.140625" defaultRowHeight="12" x14ac:dyDescent="0.2"/>
  <cols>
    <col min="1" max="1" width="71.42578125" style="66" customWidth="1"/>
    <col min="2" max="2" width="14" style="66" customWidth="1"/>
    <col min="3" max="3" width="11.140625" style="66" customWidth="1"/>
    <col min="4" max="4" width="11.42578125" style="66" customWidth="1"/>
    <col min="5" max="5" width="10" style="66" bestFit="1" customWidth="1"/>
    <col min="6" max="6" width="10.85546875" style="66" bestFit="1" customWidth="1"/>
    <col min="7" max="7" width="11" style="66" customWidth="1"/>
    <col min="8" max="8" width="12.5703125" style="66" customWidth="1"/>
    <col min="9" max="9" width="10" style="66" bestFit="1" customWidth="1"/>
    <col min="10" max="10" width="10.85546875" style="66" bestFit="1" customWidth="1"/>
    <col min="11" max="11" width="10.5703125" style="66" customWidth="1"/>
    <col min="12" max="12" width="11.5703125" style="66" customWidth="1"/>
    <col min="13" max="13" width="9.140625" style="66"/>
    <col min="14" max="14" width="12.28515625" style="66" bestFit="1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319</v>
      </c>
      <c r="B4" s="349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320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146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227">
        <v>1536</v>
      </c>
      <c r="C21" s="235"/>
      <c r="D21" s="235"/>
      <c r="E21" s="236"/>
      <c r="F21" s="227">
        <v>1557</v>
      </c>
      <c r="G21" s="235"/>
      <c r="H21" s="235"/>
      <c r="I21" s="237"/>
      <c r="J21" s="227">
        <v>1549</v>
      </c>
      <c r="K21" s="235"/>
      <c r="L21" s="235"/>
      <c r="M21" s="236"/>
      <c r="N21" s="228">
        <v>1519</v>
      </c>
      <c r="O21" s="235"/>
      <c r="P21" s="235"/>
      <c r="Q21" s="236"/>
    </row>
    <row r="22" spans="1:17" s="186" customFormat="1" x14ac:dyDescent="0.2">
      <c r="A22" s="181" t="s">
        <v>231</v>
      </c>
      <c r="B22" s="229">
        <v>316</v>
      </c>
      <c r="C22" s="238"/>
      <c r="D22" s="238"/>
      <c r="E22" s="239"/>
      <c r="F22" s="229">
        <v>320</v>
      </c>
      <c r="G22" s="238"/>
      <c r="H22" s="238"/>
      <c r="I22" s="240"/>
      <c r="J22" s="229">
        <v>319</v>
      </c>
      <c r="K22" s="238"/>
      <c r="L22" s="238"/>
      <c r="M22" s="239"/>
      <c r="N22" s="230">
        <v>313</v>
      </c>
      <c r="O22" s="238"/>
      <c r="P22" s="238"/>
      <c r="Q22" s="239"/>
    </row>
    <row r="23" spans="1:17" s="186" customFormat="1" x14ac:dyDescent="0.2">
      <c r="A23" s="181" t="s">
        <v>230</v>
      </c>
      <c r="B23" s="229">
        <v>113</v>
      </c>
      <c r="C23" s="238"/>
      <c r="D23" s="238"/>
      <c r="E23" s="241"/>
      <c r="F23" s="229">
        <v>114</v>
      </c>
      <c r="G23" s="238"/>
      <c r="H23" s="238"/>
      <c r="I23" s="240"/>
      <c r="J23" s="229">
        <v>113</v>
      </c>
      <c r="K23" s="238"/>
      <c r="L23" s="238"/>
      <c r="M23" s="239"/>
      <c r="N23" s="230">
        <v>112</v>
      </c>
      <c r="O23" s="238"/>
      <c r="P23" s="238"/>
      <c r="Q23" s="239"/>
    </row>
    <row r="24" spans="1:17" x14ac:dyDescent="0.2">
      <c r="A24" s="87" t="s">
        <v>229</v>
      </c>
      <c r="B24" s="242">
        <f>SUM(B21/B22)</f>
        <v>4.8607594936708862</v>
      </c>
      <c r="C24" s="235"/>
      <c r="D24" s="235"/>
      <c r="E24" s="243"/>
      <c r="F24" s="242">
        <f>SUM(F21/F22)</f>
        <v>4.8656249999999996</v>
      </c>
      <c r="G24" s="235"/>
      <c r="H24" s="235"/>
      <c r="I24" s="237"/>
      <c r="J24" s="242">
        <f>SUM(J21/J22)</f>
        <v>4.8557993730407523</v>
      </c>
      <c r="K24" s="235"/>
      <c r="L24" s="235"/>
      <c r="M24" s="236"/>
      <c r="N24" s="242">
        <f>SUM(N21/N22)</f>
        <v>4.8530351437699677</v>
      </c>
      <c r="O24" s="235"/>
      <c r="P24" s="235"/>
      <c r="Q24" s="236"/>
    </row>
    <row r="25" spans="1:17" ht="24" x14ac:dyDescent="0.2">
      <c r="A25" s="87" t="s">
        <v>228</v>
      </c>
      <c r="B25" s="242">
        <f>SUM(B21/B23)</f>
        <v>13.592920353982301</v>
      </c>
      <c r="C25" s="235"/>
      <c r="D25" s="235"/>
      <c r="E25" s="243"/>
      <c r="F25" s="242">
        <f>SUM(F21/F23)</f>
        <v>13.657894736842104</v>
      </c>
      <c r="G25" s="235"/>
      <c r="H25" s="235"/>
      <c r="I25" s="237"/>
      <c r="J25" s="242">
        <f>SUM(J21/J23)</f>
        <v>13.707964601769911</v>
      </c>
      <c r="K25" s="235"/>
      <c r="L25" s="235"/>
      <c r="M25" s="236"/>
      <c r="N25" s="242">
        <f>SUM(N21/N23)</f>
        <v>13.5625</v>
      </c>
      <c r="O25" s="235"/>
      <c r="P25" s="235"/>
      <c r="Q25" s="236"/>
    </row>
    <row r="26" spans="1:17" s="202" customFormat="1" ht="24" x14ac:dyDescent="0.2">
      <c r="A26" s="205" t="s">
        <v>227</v>
      </c>
      <c r="B26" s="231">
        <v>65082.2</v>
      </c>
      <c r="C26" s="244"/>
      <c r="D26" s="244"/>
      <c r="E26" s="245"/>
      <c r="F26" s="231">
        <f>(226279036.91)/1000-F28-F30</f>
        <v>63342.600910000016</v>
      </c>
      <c r="G26" s="244"/>
      <c r="H26" s="244"/>
      <c r="I26" s="246"/>
      <c r="J26" s="231">
        <f>(226279036.91/1000-J28-J30)</f>
        <v>64976.036909999995</v>
      </c>
      <c r="K26" s="244"/>
      <c r="L26" s="244"/>
      <c r="M26" s="247"/>
      <c r="N26" s="232">
        <f>226279036.91/1000-N28-N30</f>
        <v>66615.536909999995</v>
      </c>
      <c r="O26" s="244"/>
      <c r="P26" s="244"/>
      <c r="Q26" s="247"/>
    </row>
    <row r="27" spans="1:17" ht="24" x14ac:dyDescent="0.2">
      <c r="A27" s="87" t="s">
        <v>226</v>
      </c>
      <c r="B27" s="248">
        <f>SUM(B26/B21)</f>
        <v>42.371223958333331</v>
      </c>
      <c r="C27" s="235"/>
      <c r="D27" s="235"/>
      <c r="E27" s="243"/>
      <c r="F27" s="248">
        <f>SUM(F26/F21)</f>
        <v>40.682466865767509</v>
      </c>
      <c r="G27" s="235"/>
      <c r="H27" s="235"/>
      <c r="I27" s="237"/>
      <c r="J27" s="248">
        <f>SUM(J26/J21)</f>
        <v>41.947086449322143</v>
      </c>
      <c r="K27" s="235"/>
      <c r="L27" s="235"/>
      <c r="M27" s="236"/>
      <c r="N27" s="248">
        <f>SUM(N26/N21)</f>
        <v>43.854863008558262</v>
      </c>
      <c r="O27" s="235"/>
      <c r="P27" s="235"/>
      <c r="Q27" s="236"/>
    </row>
    <row r="28" spans="1:17" s="186" customFormat="1" ht="24" x14ac:dyDescent="0.2">
      <c r="A28" s="181" t="s">
        <v>225</v>
      </c>
      <c r="B28" s="233">
        <f>(96982010)/1000</f>
        <v>96982.01</v>
      </c>
      <c r="C28" s="238"/>
      <c r="D28" s="238"/>
      <c r="E28" s="241"/>
      <c r="F28" s="233">
        <f>(162936436/1000-F30)</f>
        <v>98391.225959999982</v>
      </c>
      <c r="G28" s="238"/>
      <c r="H28" s="238"/>
      <c r="I28" s="240"/>
      <c r="J28" s="233">
        <v>98553.67</v>
      </c>
      <c r="K28" s="238"/>
      <c r="L28" s="238"/>
      <c r="M28" s="239"/>
      <c r="N28" s="234">
        <v>97533.6</v>
      </c>
      <c r="O28" s="238"/>
      <c r="P28" s="238"/>
      <c r="Q28" s="239"/>
    </row>
    <row r="29" spans="1:17" ht="22.5" customHeight="1" x14ac:dyDescent="0.2">
      <c r="A29" s="87" t="s">
        <v>224</v>
      </c>
      <c r="B29" s="248">
        <f>SUM(B28/B21)</f>
        <v>63.139329427083332</v>
      </c>
      <c r="C29" s="235"/>
      <c r="D29" s="235"/>
      <c r="E29" s="243"/>
      <c r="F29" s="248">
        <f>SUM(F28/F21)</f>
        <v>63.192823352601145</v>
      </c>
      <c r="G29" s="235"/>
      <c r="H29" s="235"/>
      <c r="I29" s="237"/>
      <c r="J29" s="248">
        <f>SUM(J28/J21)</f>
        <v>63.624060684312461</v>
      </c>
      <c r="K29" s="235"/>
      <c r="L29" s="235"/>
      <c r="M29" s="236"/>
      <c r="N29" s="248">
        <f>SUM(N28/N21)</f>
        <v>64.209084924292299</v>
      </c>
      <c r="O29" s="235"/>
      <c r="P29" s="235"/>
      <c r="Q29" s="236"/>
    </row>
    <row r="30" spans="1:17" s="202" customFormat="1" ht="30" customHeight="1" x14ac:dyDescent="0.2">
      <c r="A30" s="205" t="s">
        <v>223</v>
      </c>
      <c r="B30" s="231">
        <v>62307.69</v>
      </c>
      <c r="C30" s="244"/>
      <c r="D30" s="244"/>
      <c r="E30" s="245"/>
      <c r="F30" s="231">
        <f>64545210.04/1000</f>
        <v>64545.210039999998</v>
      </c>
      <c r="G30" s="244"/>
      <c r="H30" s="244"/>
      <c r="I30" s="246"/>
      <c r="J30" s="231">
        <v>62749.33</v>
      </c>
      <c r="K30" s="244"/>
      <c r="L30" s="244"/>
      <c r="M30" s="247"/>
      <c r="N30" s="232">
        <v>62129.9</v>
      </c>
      <c r="O30" s="244"/>
      <c r="P30" s="244"/>
      <c r="Q30" s="247"/>
    </row>
    <row r="31" spans="1:17" ht="40.5" customHeight="1" x14ac:dyDescent="0.2">
      <c r="A31" s="87" t="s">
        <v>222</v>
      </c>
      <c r="B31" s="249">
        <f>B30/(B28+B30)</f>
        <v>0.3911595665005333</v>
      </c>
      <c r="C31" s="235"/>
      <c r="D31" s="235"/>
      <c r="E31" s="243"/>
      <c r="F31" s="249">
        <f>F30/(F28+F30)</f>
        <v>0.39613736267067978</v>
      </c>
      <c r="G31" s="235"/>
      <c r="H31" s="235"/>
      <c r="I31" s="250"/>
      <c r="J31" s="249">
        <f>J30/(J28+J30)</f>
        <v>0.38901526939982517</v>
      </c>
      <c r="K31" s="235"/>
      <c r="L31" s="235"/>
      <c r="M31" s="243"/>
      <c r="N31" s="249">
        <f>N30/(N28+N30)</f>
        <v>0.38913026458771105</v>
      </c>
      <c r="O31" s="235"/>
      <c r="P31" s="235"/>
      <c r="Q31" s="243"/>
    </row>
    <row r="32" spans="1:17" x14ac:dyDescent="0.2">
      <c r="A32" s="87" t="s">
        <v>182</v>
      </c>
      <c r="B32" s="146">
        <v>1</v>
      </c>
      <c r="C32" s="82"/>
      <c r="D32" s="82"/>
      <c r="E32" s="81"/>
      <c r="F32" s="146">
        <v>1</v>
      </c>
      <c r="G32" s="82"/>
      <c r="H32" s="82"/>
      <c r="I32" s="85"/>
      <c r="J32" s="146">
        <v>1</v>
      </c>
      <c r="K32" s="82"/>
      <c r="L32" s="82"/>
      <c r="M32" s="81"/>
      <c r="N32" s="177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321</v>
      </c>
      <c r="H78" s="1"/>
    </row>
    <row r="79" spans="1:17" ht="25.5" customHeight="1" x14ac:dyDescent="0.3">
      <c r="A79" s="31"/>
      <c r="B79" s="31"/>
      <c r="C79" s="32"/>
      <c r="D79" s="178"/>
      <c r="E79" s="32"/>
      <c r="F79" s="67"/>
      <c r="G79" s="31"/>
      <c r="H79" s="1"/>
    </row>
    <row r="80" spans="1:17" ht="29.25" customHeight="1" x14ac:dyDescent="0.3">
      <c r="A80" s="31" t="s">
        <v>20</v>
      </c>
      <c r="B80" s="31"/>
      <c r="C80" s="32"/>
      <c r="D80" s="109"/>
      <c r="E80" s="32"/>
      <c r="F80" s="67"/>
      <c r="G80" s="31" t="s">
        <v>322</v>
      </c>
      <c r="H80" s="1"/>
    </row>
    <row r="81" spans="1:8" ht="18.75" x14ac:dyDescent="0.3">
      <c r="A81" s="31" t="s">
        <v>323</v>
      </c>
      <c r="B81" s="31"/>
      <c r="C81" s="32"/>
      <c r="D81" s="31"/>
      <c r="E81" s="32"/>
      <c r="F81" s="67"/>
      <c r="G81" s="31"/>
      <c r="H81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BreakPreview" topLeftCell="A6" zoomScale="80" zoomScaleNormal="100" zoomScaleSheetLayoutView="80" workbookViewId="0">
      <selection activeCell="J37" sqref="J37"/>
    </sheetView>
  </sheetViews>
  <sheetFormatPr defaultColWidth="9.140625" defaultRowHeight="18.75" x14ac:dyDescent="0.3"/>
  <cols>
    <col min="1" max="1" width="0.140625" style="296" customWidth="1"/>
    <col min="2" max="2" width="0.140625" style="296" hidden="1" customWidth="1"/>
    <col min="3" max="3" width="2.7109375" style="296" hidden="1" customWidth="1"/>
    <col min="4" max="4" width="136.140625" style="296" customWidth="1"/>
    <col min="5" max="5" width="22.7109375" style="296" customWidth="1"/>
    <col min="6" max="6" width="9.140625" style="296" customWidth="1"/>
    <col min="7" max="7" width="20.5703125" style="296" customWidth="1"/>
    <col min="8" max="8" width="13.85546875" style="296" customWidth="1"/>
    <col min="9" max="229" width="9.140625" style="296" customWidth="1"/>
    <col min="230" max="16384" width="9.140625" style="296"/>
  </cols>
  <sheetData>
    <row r="1" spans="1:7" ht="18" customHeight="1" x14ac:dyDescent="0.3">
      <c r="A1" s="295"/>
      <c r="B1" s="295"/>
      <c r="C1" s="295"/>
      <c r="D1" s="352" t="s">
        <v>409</v>
      </c>
      <c r="E1" s="353"/>
    </row>
    <row r="2" spans="1:7" ht="18" customHeight="1" x14ac:dyDescent="0.3">
      <c r="A2" s="295"/>
      <c r="B2" s="295"/>
      <c r="C2" s="295"/>
      <c r="D2" s="352" t="s">
        <v>373</v>
      </c>
      <c r="E2" s="353"/>
    </row>
    <row r="3" spans="1:7" s="298" customFormat="1" ht="87.75" customHeight="1" x14ac:dyDescent="0.3">
      <c r="A3" s="297"/>
      <c r="B3" s="306"/>
      <c r="C3" s="306"/>
      <c r="D3" s="354"/>
      <c r="E3" s="354"/>
    </row>
    <row r="4" spans="1:7" ht="42.75" customHeight="1" x14ac:dyDescent="0.3">
      <c r="A4" s="302"/>
      <c r="B4" s="307" t="s">
        <v>368</v>
      </c>
      <c r="C4" s="307" t="s">
        <v>368</v>
      </c>
      <c r="D4" s="308" t="s">
        <v>392</v>
      </c>
      <c r="E4" s="308" t="s">
        <v>369</v>
      </c>
    </row>
    <row r="5" spans="1:7" ht="14.25" customHeight="1" x14ac:dyDescent="0.3">
      <c r="A5" s="303"/>
      <c r="B5" s="309" t="s">
        <v>370</v>
      </c>
      <c r="C5" s="309"/>
      <c r="D5" s="305">
        <v>1</v>
      </c>
      <c r="E5" s="305">
        <v>2</v>
      </c>
    </row>
    <row r="6" spans="1:7" ht="26.25" customHeight="1" x14ac:dyDescent="0.3">
      <c r="A6" s="303"/>
      <c r="B6" s="309"/>
      <c r="C6" s="309"/>
      <c r="D6" s="310" t="s">
        <v>374</v>
      </c>
      <c r="E6" s="315"/>
    </row>
    <row r="7" spans="1:7" ht="96" customHeight="1" x14ac:dyDescent="0.3">
      <c r="A7" s="303"/>
      <c r="B7" s="309"/>
      <c r="C7" s="309"/>
      <c r="D7" s="333" t="s">
        <v>413</v>
      </c>
      <c r="E7" s="311">
        <v>85062</v>
      </c>
      <c r="F7" s="300"/>
    </row>
    <row r="8" spans="1:7" ht="33.75" customHeight="1" x14ac:dyDescent="0.3">
      <c r="A8" s="303"/>
      <c r="B8" s="309"/>
      <c r="C8" s="309"/>
      <c r="D8" s="314" t="s">
        <v>412</v>
      </c>
      <c r="E8" s="315">
        <f>SUM(E6:E7)</f>
        <v>85062</v>
      </c>
      <c r="G8" s="301"/>
    </row>
    <row r="9" spans="1:7" ht="39" customHeight="1" x14ac:dyDescent="0.3">
      <c r="A9" s="303"/>
      <c r="B9" s="309"/>
      <c r="C9" s="309"/>
      <c r="D9" s="308" t="s">
        <v>410</v>
      </c>
      <c r="E9" s="332"/>
    </row>
    <row r="10" spans="1:7" ht="43.5" hidden="1" customHeight="1" x14ac:dyDescent="0.3">
      <c r="A10" s="303"/>
      <c r="B10" s="309"/>
      <c r="C10" s="309"/>
      <c r="D10" s="312" t="s">
        <v>375</v>
      </c>
      <c r="E10" s="316">
        <f>SUM(E11)</f>
        <v>0</v>
      </c>
    </row>
    <row r="11" spans="1:7" ht="21.75" hidden="1" customHeight="1" x14ac:dyDescent="0.3">
      <c r="A11" s="303"/>
      <c r="B11" s="309"/>
      <c r="C11" s="309"/>
      <c r="D11" s="317"/>
      <c r="E11" s="318"/>
    </row>
    <row r="12" spans="1:7" s="299" customFormat="1" ht="41.25" hidden="1" customHeight="1" x14ac:dyDescent="0.3">
      <c r="A12" s="303"/>
      <c r="B12" s="351" t="s">
        <v>376</v>
      </c>
      <c r="C12" s="351"/>
      <c r="D12" s="351"/>
      <c r="E12" s="316">
        <f>SUM(E13)</f>
        <v>0</v>
      </c>
    </row>
    <row r="13" spans="1:7" ht="20.25" hidden="1" customHeight="1" x14ac:dyDescent="0.35">
      <c r="A13" s="304"/>
      <c r="B13" s="326"/>
      <c r="C13" s="355"/>
      <c r="D13" s="355"/>
      <c r="E13" s="318"/>
    </row>
    <row r="14" spans="1:7" s="299" customFormat="1" ht="42.75" hidden="1" customHeight="1" x14ac:dyDescent="0.3">
      <c r="A14" s="302"/>
      <c r="B14" s="351" t="s">
        <v>377</v>
      </c>
      <c r="C14" s="351"/>
      <c r="D14" s="351"/>
      <c r="E14" s="316">
        <f t="shared" ref="E14" si="0">SUM(E15)</f>
        <v>0</v>
      </c>
    </row>
    <row r="15" spans="1:7" ht="24.75" hidden="1" customHeight="1" x14ac:dyDescent="0.35">
      <c r="A15" s="304"/>
      <c r="B15" s="326"/>
      <c r="C15" s="355"/>
      <c r="D15" s="355"/>
      <c r="E15" s="318"/>
    </row>
    <row r="16" spans="1:7" ht="41.25" hidden="1" customHeight="1" x14ac:dyDescent="0.35">
      <c r="A16" s="302"/>
      <c r="B16" s="326"/>
      <c r="C16" s="326"/>
      <c r="D16" s="327" t="s">
        <v>378</v>
      </c>
      <c r="E16" s="316">
        <f>SUM(E17)</f>
        <v>0</v>
      </c>
    </row>
    <row r="17" spans="1:5" ht="23.25" hidden="1" customHeight="1" x14ac:dyDescent="0.35">
      <c r="A17" s="302"/>
      <c r="B17" s="326"/>
      <c r="C17" s="326"/>
      <c r="D17" s="326"/>
      <c r="E17" s="318"/>
    </row>
    <row r="18" spans="1:5" s="299" customFormat="1" ht="49.5" hidden="1" customHeight="1" x14ac:dyDescent="0.3">
      <c r="A18" s="302"/>
      <c r="B18" s="351" t="s">
        <v>379</v>
      </c>
      <c r="C18" s="351"/>
      <c r="D18" s="351"/>
      <c r="E18" s="316">
        <f>SUM(E19)</f>
        <v>0</v>
      </c>
    </row>
    <row r="19" spans="1:5" ht="26.25" hidden="1" customHeight="1" x14ac:dyDescent="0.35">
      <c r="A19" s="304"/>
      <c r="B19" s="326"/>
      <c r="C19" s="355"/>
      <c r="D19" s="355"/>
      <c r="E19" s="318"/>
    </row>
    <row r="20" spans="1:5" s="299" customFormat="1" ht="33" hidden="1" customHeight="1" x14ac:dyDescent="0.3">
      <c r="A20" s="302"/>
      <c r="B20" s="351" t="s">
        <v>380</v>
      </c>
      <c r="C20" s="351"/>
      <c r="D20" s="351"/>
      <c r="E20" s="316">
        <f>SUM(E21)</f>
        <v>0</v>
      </c>
    </row>
    <row r="21" spans="1:5" ht="33" hidden="1" customHeight="1" x14ac:dyDescent="0.35">
      <c r="A21" s="304"/>
      <c r="B21" s="326"/>
      <c r="C21" s="355"/>
      <c r="D21" s="355"/>
      <c r="E21" s="318"/>
    </row>
    <row r="22" spans="1:5" s="299" customFormat="1" ht="53.25" hidden="1" customHeight="1" x14ac:dyDescent="0.3">
      <c r="A22" s="302"/>
      <c r="B22" s="351" t="s">
        <v>381</v>
      </c>
      <c r="C22" s="351"/>
      <c r="D22" s="351"/>
      <c r="E22" s="316">
        <f t="shared" ref="E22" si="1">SUM(E23)</f>
        <v>0</v>
      </c>
    </row>
    <row r="23" spans="1:5" ht="37.5" hidden="1" customHeight="1" x14ac:dyDescent="0.35">
      <c r="A23" s="304"/>
      <c r="B23" s="326"/>
      <c r="C23" s="355"/>
      <c r="D23" s="355"/>
      <c r="E23" s="320"/>
    </row>
    <row r="24" spans="1:5" s="299" customFormat="1" ht="42.75" hidden="1" customHeight="1" x14ac:dyDescent="0.3">
      <c r="A24" s="302"/>
      <c r="B24" s="351" t="s">
        <v>400</v>
      </c>
      <c r="C24" s="351"/>
      <c r="D24" s="351"/>
      <c r="E24" s="313">
        <f>SUM(E25)</f>
        <v>0</v>
      </c>
    </row>
    <row r="25" spans="1:5" ht="47.25" hidden="1" customHeight="1" x14ac:dyDescent="0.35">
      <c r="A25" s="304"/>
      <c r="B25" s="326"/>
      <c r="C25" s="326"/>
      <c r="D25" s="326" t="s">
        <v>401</v>
      </c>
      <c r="E25" s="311"/>
    </row>
    <row r="26" spans="1:5" s="299" customFormat="1" ht="45" hidden="1" customHeight="1" x14ac:dyDescent="0.3">
      <c r="A26" s="302"/>
      <c r="B26" s="351" t="s">
        <v>382</v>
      </c>
      <c r="C26" s="351"/>
      <c r="D26" s="351"/>
      <c r="E26" s="313">
        <f>SUM(E27:E27)</f>
        <v>0</v>
      </c>
    </row>
    <row r="27" spans="1:5" ht="24" hidden="1" customHeight="1" x14ac:dyDescent="0.35">
      <c r="A27" s="304"/>
      <c r="B27" s="326"/>
      <c r="C27" s="355" t="s">
        <v>396</v>
      </c>
      <c r="D27" s="355"/>
      <c r="E27" s="311"/>
    </row>
    <row r="28" spans="1:5" ht="43.5" customHeight="1" x14ac:dyDescent="0.35">
      <c r="A28" s="302"/>
      <c r="B28" s="326"/>
      <c r="C28" s="326"/>
      <c r="D28" s="327" t="s">
        <v>403</v>
      </c>
      <c r="E28" s="313">
        <f>SUM(E29:E31)</f>
        <v>8509.9</v>
      </c>
    </row>
    <row r="29" spans="1:5" ht="46.5" hidden="1" x14ac:dyDescent="0.35">
      <c r="A29" s="302"/>
      <c r="B29" s="326"/>
      <c r="C29" s="326"/>
      <c r="D29" s="326" t="s">
        <v>393</v>
      </c>
      <c r="E29" s="311"/>
    </row>
    <row r="30" spans="1:5" ht="23.25" x14ac:dyDescent="0.35">
      <c r="A30" s="302"/>
      <c r="B30" s="330"/>
      <c r="C30" s="330"/>
      <c r="D30" s="330" t="s">
        <v>407</v>
      </c>
      <c r="E30" s="311">
        <v>4991</v>
      </c>
    </row>
    <row r="31" spans="1:5" ht="33.75" customHeight="1" x14ac:dyDescent="0.35">
      <c r="A31" s="302"/>
      <c r="B31" s="328"/>
      <c r="C31" s="328"/>
      <c r="D31" s="330" t="s">
        <v>414</v>
      </c>
      <c r="E31" s="311">
        <f>3509.9+9</f>
        <v>3518.9</v>
      </c>
    </row>
    <row r="32" spans="1:5" ht="50.25" hidden="1" customHeight="1" x14ac:dyDescent="0.35">
      <c r="A32" s="302"/>
      <c r="B32" s="326"/>
      <c r="C32" s="326"/>
      <c r="D32" s="327" t="s">
        <v>383</v>
      </c>
      <c r="E32" s="313">
        <f>SUM(E33)</f>
        <v>0</v>
      </c>
    </row>
    <row r="33" spans="1:5" ht="38.25" hidden="1" customHeight="1" x14ac:dyDescent="0.35">
      <c r="A33" s="302"/>
      <c r="B33" s="326"/>
      <c r="C33" s="326"/>
      <c r="D33" s="326"/>
      <c r="E33" s="311"/>
    </row>
    <row r="34" spans="1:5" ht="45" hidden="1" customHeight="1" x14ac:dyDescent="0.35">
      <c r="A34" s="302"/>
      <c r="B34" s="326"/>
      <c r="C34" s="326"/>
      <c r="D34" s="327" t="s">
        <v>381</v>
      </c>
      <c r="E34" s="313">
        <f>SUM(E35)</f>
        <v>0</v>
      </c>
    </row>
    <row r="35" spans="1:5" ht="18" hidden="1" customHeight="1" x14ac:dyDescent="0.35">
      <c r="A35" s="302"/>
      <c r="B35" s="326"/>
      <c r="C35" s="326"/>
      <c r="D35" s="326"/>
      <c r="E35" s="319"/>
    </row>
    <row r="36" spans="1:5" s="299" customFormat="1" ht="33" customHeight="1" x14ac:dyDescent="0.3">
      <c r="A36" s="302"/>
      <c r="B36" s="351" t="s">
        <v>411</v>
      </c>
      <c r="C36" s="351"/>
      <c r="D36" s="351"/>
      <c r="E36" s="313">
        <f>SUM(E37)</f>
        <v>61552.100000000006</v>
      </c>
    </row>
    <row r="37" spans="1:5" ht="69" customHeight="1" x14ac:dyDescent="0.35">
      <c r="A37" s="304"/>
      <c r="B37" s="326"/>
      <c r="C37" s="355" t="s">
        <v>391</v>
      </c>
      <c r="D37" s="355"/>
      <c r="E37" s="331">
        <f>81552.1-15000-4991-9</f>
        <v>61552.100000000006</v>
      </c>
    </row>
    <row r="38" spans="1:5" s="299" customFormat="1" ht="54" customHeight="1" x14ac:dyDescent="0.3">
      <c r="A38" s="302"/>
      <c r="B38" s="351" t="s">
        <v>402</v>
      </c>
      <c r="C38" s="351"/>
      <c r="D38" s="351"/>
      <c r="E38" s="313">
        <f>SUM(E39)</f>
        <v>15000</v>
      </c>
    </row>
    <row r="39" spans="1:5" ht="44.25" customHeight="1" x14ac:dyDescent="0.35">
      <c r="A39" s="304"/>
      <c r="B39" s="326"/>
      <c r="C39" s="355" t="s">
        <v>415</v>
      </c>
      <c r="D39" s="355"/>
      <c r="E39" s="311">
        <v>15000</v>
      </c>
    </row>
    <row r="40" spans="1:5" s="299" customFormat="1" ht="69" hidden="1" customHeight="1" x14ac:dyDescent="0.3">
      <c r="A40" s="302"/>
      <c r="B40" s="351" t="s">
        <v>384</v>
      </c>
      <c r="C40" s="351"/>
      <c r="D40" s="351"/>
      <c r="E40" s="313">
        <f>SUM(E41)</f>
        <v>0</v>
      </c>
    </row>
    <row r="41" spans="1:5" s="299" customFormat="1" ht="33" hidden="1" customHeight="1" x14ac:dyDescent="0.35">
      <c r="A41" s="304"/>
      <c r="B41" s="321"/>
      <c r="C41" s="321"/>
      <c r="D41" s="326"/>
      <c r="E41" s="311"/>
    </row>
    <row r="42" spans="1:5" ht="38.25" hidden="1" customHeight="1" x14ac:dyDescent="0.35">
      <c r="A42" s="304"/>
      <c r="B42" s="326"/>
      <c r="C42" s="326"/>
      <c r="D42" s="327" t="s">
        <v>385</v>
      </c>
      <c r="E42" s="313">
        <f>SUM(E43)</f>
        <v>0</v>
      </c>
    </row>
    <row r="43" spans="1:5" ht="18" hidden="1" customHeight="1" x14ac:dyDescent="0.35">
      <c r="A43" s="302"/>
      <c r="B43" s="326"/>
      <c r="C43" s="326"/>
      <c r="D43" s="326"/>
      <c r="E43" s="311"/>
    </row>
    <row r="44" spans="1:5" ht="46.5" hidden="1" customHeight="1" x14ac:dyDescent="0.35">
      <c r="A44" s="302"/>
      <c r="B44" s="326"/>
      <c r="C44" s="326"/>
      <c r="D44" s="327" t="s">
        <v>386</v>
      </c>
      <c r="E44" s="313">
        <f>SUM(E45)</f>
        <v>0</v>
      </c>
    </row>
    <row r="45" spans="1:5" ht="20.25" hidden="1" customHeight="1" x14ac:dyDescent="0.35">
      <c r="A45" s="302"/>
      <c r="B45" s="326"/>
      <c r="C45" s="326"/>
      <c r="D45" s="326"/>
      <c r="E45" s="311">
        <f>-124.8+124.8</f>
        <v>0</v>
      </c>
    </row>
    <row r="46" spans="1:5" ht="64.5" hidden="1" customHeight="1" x14ac:dyDescent="0.35">
      <c r="A46" s="302"/>
      <c r="B46" s="326"/>
      <c r="C46" s="326"/>
      <c r="D46" s="327" t="s">
        <v>384</v>
      </c>
      <c r="E46" s="313">
        <f>SUM(E47)</f>
        <v>0</v>
      </c>
    </row>
    <row r="47" spans="1:5" ht="27.75" hidden="1" customHeight="1" x14ac:dyDescent="0.35">
      <c r="A47" s="302"/>
      <c r="B47" s="326"/>
      <c r="C47" s="326"/>
      <c r="D47" s="326"/>
      <c r="E47" s="311"/>
    </row>
    <row r="48" spans="1:5" s="299" customFormat="1" ht="38.25" hidden="1" customHeight="1" x14ac:dyDescent="0.3">
      <c r="A48" s="302"/>
      <c r="B48" s="351" t="s">
        <v>387</v>
      </c>
      <c r="C48" s="351"/>
      <c r="D48" s="351"/>
      <c r="E48" s="313">
        <f t="shared" ref="E48" si="2">SUM(E49)</f>
        <v>0</v>
      </c>
    </row>
    <row r="49" spans="1:6" ht="30" hidden="1" customHeight="1" x14ac:dyDescent="0.35">
      <c r="A49" s="304"/>
      <c r="B49" s="326"/>
      <c r="C49" s="355"/>
      <c r="D49" s="355"/>
      <c r="E49" s="311"/>
    </row>
    <row r="50" spans="1:6" s="299" customFormat="1" ht="39.75" hidden="1" customHeight="1" x14ac:dyDescent="0.3">
      <c r="A50" s="302"/>
      <c r="B50" s="351" t="s">
        <v>388</v>
      </c>
      <c r="C50" s="351"/>
      <c r="D50" s="351"/>
      <c r="E50" s="313">
        <f>SUM(E51)</f>
        <v>0</v>
      </c>
    </row>
    <row r="51" spans="1:6" ht="23.25" hidden="1" customHeight="1" x14ac:dyDescent="0.35">
      <c r="A51" s="304"/>
      <c r="B51" s="326"/>
      <c r="C51" s="326"/>
      <c r="D51" s="326"/>
      <c r="E51" s="319"/>
    </row>
    <row r="52" spans="1:6" ht="21.75" hidden="1" customHeight="1" x14ac:dyDescent="0.35">
      <c r="A52" s="302"/>
      <c r="B52" s="326"/>
      <c r="C52" s="326"/>
      <c r="D52" s="327" t="s">
        <v>390</v>
      </c>
      <c r="E52" s="313">
        <f>SUM(E53)</f>
        <v>0</v>
      </c>
    </row>
    <row r="53" spans="1:6" ht="22.5" hidden="1" customHeight="1" x14ac:dyDescent="0.35">
      <c r="A53" s="302"/>
      <c r="B53" s="326"/>
      <c r="C53" s="326"/>
      <c r="D53" s="326"/>
      <c r="E53" s="311"/>
    </row>
    <row r="54" spans="1:6" s="299" customFormat="1" ht="45.75" hidden="1" customHeight="1" x14ac:dyDescent="0.3">
      <c r="A54" s="302"/>
      <c r="B54" s="351" t="s">
        <v>404</v>
      </c>
      <c r="C54" s="351"/>
      <c r="D54" s="351"/>
      <c r="E54" s="313">
        <f>SUM(E55:E57)</f>
        <v>0</v>
      </c>
    </row>
    <row r="55" spans="1:6" ht="27" hidden="1" customHeight="1" x14ac:dyDescent="0.35">
      <c r="A55" s="304"/>
      <c r="B55" s="326"/>
      <c r="C55" s="355" t="s">
        <v>405</v>
      </c>
      <c r="D55" s="355"/>
      <c r="E55" s="331"/>
    </row>
    <row r="56" spans="1:6" ht="45" hidden="1" customHeight="1" x14ac:dyDescent="0.35">
      <c r="A56" s="304"/>
      <c r="B56" s="329"/>
      <c r="C56" s="329"/>
      <c r="D56" s="329" t="s">
        <v>406</v>
      </c>
      <c r="E56" s="331"/>
    </row>
    <row r="57" spans="1:6" ht="45" hidden="1" customHeight="1" x14ac:dyDescent="0.35">
      <c r="A57" s="304"/>
      <c r="B57" s="330"/>
      <c r="C57" s="330"/>
      <c r="D57" s="330" t="s">
        <v>408</v>
      </c>
      <c r="E57" s="331"/>
    </row>
    <row r="58" spans="1:6" ht="23.25" hidden="1" customHeight="1" x14ac:dyDescent="0.35">
      <c r="A58" s="302"/>
      <c r="B58" s="326"/>
      <c r="C58" s="326"/>
      <c r="D58" s="327" t="s">
        <v>389</v>
      </c>
      <c r="E58" s="313">
        <f>SUM(E59)</f>
        <v>0</v>
      </c>
    </row>
    <row r="59" spans="1:6" ht="99" hidden="1" customHeight="1" x14ac:dyDescent="0.35">
      <c r="A59" s="302"/>
      <c r="B59" s="326"/>
      <c r="C59" s="326"/>
      <c r="D59" s="326" t="s">
        <v>397</v>
      </c>
      <c r="E59" s="311"/>
    </row>
    <row r="60" spans="1:6" ht="28.15" hidden="1" customHeight="1" x14ac:dyDescent="0.3">
      <c r="A60" s="302"/>
      <c r="B60" s="351" t="s">
        <v>371</v>
      </c>
      <c r="C60" s="351"/>
      <c r="D60" s="351"/>
      <c r="E60" s="316">
        <f>SUM(E61+E62)</f>
        <v>0</v>
      </c>
    </row>
    <row r="61" spans="1:6" ht="23.25" hidden="1" customHeight="1" x14ac:dyDescent="0.35">
      <c r="A61" s="302"/>
      <c r="B61" s="326"/>
      <c r="C61" s="355" t="s">
        <v>394</v>
      </c>
      <c r="D61" s="355"/>
      <c r="E61" s="318"/>
    </row>
    <row r="62" spans="1:6" ht="23.25" hidden="1" customHeight="1" x14ac:dyDescent="0.35">
      <c r="A62" s="302"/>
      <c r="B62" s="326"/>
      <c r="C62" s="326"/>
      <c r="D62" s="326" t="s">
        <v>395</v>
      </c>
      <c r="E62" s="318"/>
    </row>
    <row r="63" spans="1:6" ht="26.25" customHeight="1" x14ac:dyDescent="0.35">
      <c r="A63" s="302"/>
      <c r="B63" s="322"/>
      <c r="C63" s="322"/>
      <c r="D63" s="325" t="s">
        <v>372</v>
      </c>
      <c r="E63" s="323">
        <f>SUM(E60,E58,E54,E52,E50,E48,E46,E44,E42,E40,E38,E36,E34,E32,E28,E26,E24,E22,E20,E18,E16,E14,E12,E10)</f>
        <v>85062</v>
      </c>
      <c r="F63" s="300"/>
    </row>
    <row r="64" spans="1:6" ht="53.25" customHeight="1" x14ac:dyDescent="0.3">
      <c r="E64" s="301"/>
    </row>
    <row r="65" spans="4:5" ht="47.25" customHeight="1" x14ac:dyDescent="0.35">
      <c r="D65" s="324" t="s">
        <v>398</v>
      </c>
      <c r="E65" s="324" t="s">
        <v>399</v>
      </c>
    </row>
  </sheetData>
  <mergeCells count="28">
    <mergeCell ref="B54:D54"/>
    <mergeCell ref="C55:D55"/>
    <mergeCell ref="B60:D60"/>
    <mergeCell ref="C61:D61"/>
    <mergeCell ref="B38:D38"/>
    <mergeCell ref="C39:D39"/>
    <mergeCell ref="B40:D40"/>
    <mergeCell ref="B48:D48"/>
    <mergeCell ref="C49:D49"/>
    <mergeCell ref="B50:D50"/>
    <mergeCell ref="C37:D37"/>
    <mergeCell ref="C15:D15"/>
    <mergeCell ref="B18:D18"/>
    <mergeCell ref="C19:D19"/>
    <mergeCell ref="B20:D20"/>
    <mergeCell ref="C21:D21"/>
    <mergeCell ref="B22:D22"/>
    <mergeCell ref="C23:D23"/>
    <mergeCell ref="B24:D24"/>
    <mergeCell ref="B26:D26"/>
    <mergeCell ref="C27:D27"/>
    <mergeCell ref="B36:D36"/>
    <mergeCell ref="B14:D14"/>
    <mergeCell ref="D1:E1"/>
    <mergeCell ref="D2:E2"/>
    <mergeCell ref="D3:E3"/>
    <mergeCell ref="B12:D12"/>
    <mergeCell ref="C13:D13"/>
  </mergeCells>
  <pageMargins left="0.70866141732283472" right="0.51181102362204722" top="0.74803149606299213" bottom="0.74803149606299213" header="0.31496062992125984" footer="0.31496062992125984"/>
  <pageSetup paperSize="9"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51"/>
  <sheetViews>
    <sheetView topLeftCell="A10" zoomScale="80" zoomScaleNormal="80" workbookViewId="0">
      <selection activeCell="I48" sqref="I48"/>
    </sheetView>
  </sheetViews>
  <sheetFormatPr defaultColWidth="9.140625" defaultRowHeight="15" x14ac:dyDescent="0.25"/>
  <cols>
    <col min="1" max="1" width="35.28515625" style="105" customWidth="1"/>
    <col min="2" max="2" width="15" style="105" customWidth="1"/>
    <col min="3" max="3" width="14.42578125" style="105" customWidth="1"/>
    <col min="4" max="4" width="14.5703125" style="105" customWidth="1"/>
    <col min="5" max="5" width="8" style="105" customWidth="1"/>
    <col min="6" max="6" width="13.7109375" style="273" customWidth="1"/>
    <col min="7" max="7" width="12.5703125" style="273" customWidth="1"/>
    <col min="8" max="8" width="12.140625" style="273" customWidth="1"/>
    <col min="9" max="9" width="9.140625" style="273"/>
    <col min="10" max="11" width="9.140625" style="285"/>
    <col min="12" max="16" width="9.140625" style="278"/>
    <col min="17" max="21" width="9.140625" style="289"/>
    <col min="22" max="16384" width="9.140625" style="105"/>
  </cols>
  <sheetData>
    <row r="2" spans="1:21" ht="20.25" customHeight="1" x14ac:dyDescent="0.2">
      <c r="A2" s="356" t="s">
        <v>363</v>
      </c>
      <c r="B2" s="356"/>
      <c r="C2" s="356"/>
      <c r="D2" s="356"/>
      <c r="E2" s="356"/>
      <c r="F2" s="356"/>
      <c r="G2" s="356"/>
      <c r="H2" s="356"/>
      <c r="I2" s="274"/>
      <c r="J2" s="283"/>
      <c r="K2" s="283"/>
      <c r="L2" s="287"/>
      <c r="M2" s="287"/>
      <c r="N2" s="287"/>
      <c r="O2" s="287"/>
      <c r="P2" s="287"/>
      <c r="Q2" s="288"/>
      <c r="R2" s="288"/>
    </row>
    <row r="3" spans="1:21" s="107" customFormat="1" ht="15" customHeight="1" x14ac:dyDescent="0.2">
      <c r="A3" s="356"/>
      <c r="B3" s="356"/>
      <c r="C3" s="356"/>
      <c r="D3" s="356"/>
      <c r="E3" s="356"/>
      <c r="F3" s="356"/>
      <c r="G3" s="356"/>
      <c r="H3" s="356"/>
      <c r="I3" s="274"/>
      <c r="J3" s="283"/>
      <c r="K3" s="283"/>
      <c r="L3" s="287"/>
      <c r="M3" s="287"/>
      <c r="N3" s="287"/>
      <c r="O3" s="287"/>
      <c r="P3" s="287"/>
      <c r="Q3" s="288"/>
      <c r="R3" s="288"/>
      <c r="S3" s="290"/>
      <c r="T3" s="290"/>
      <c r="U3" s="290"/>
    </row>
    <row r="4" spans="1:21" ht="15" customHeight="1" x14ac:dyDescent="0.25">
      <c r="A4" s="357" t="s">
        <v>358</v>
      </c>
      <c r="B4" s="357"/>
      <c r="C4" s="357"/>
      <c r="D4" s="357"/>
      <c r="E4" s="357"/>
      <c r="F4" s="357"/>
      <c r="G4" s="357"/>
      <c r="H4" s="357"/>
      <c r="I4" s="275"/>
      <c r="J4" s="284"/>
      <c r="K4" s="284"/>
      <c r="L4" s="291"/>
      <c r="M4" s="291"/>
      <c r="N4" s="291"/>
      <c r="O4" s="291"/>
      <c r="P4" s="291"/>
      <c r="Q4" s="292"/>
      <c r="R4" s="292"/>
      <c r="S4" s="292"/>
      <c r="T4" s="292"/>
      <c r="U4" s="292"/>
    </row>
    <row r="5" spans="1:21" x14ac:dyDescent="0.25">
      <c r="A5" s="357"/>
      <c r="B5" s="357"/>
      <c r="C5" s="357"/>
      <c r="D5" s="357"/>
      <c r="E5" s="357"/>
      <c r="F5" s="357"/>
      <c r="G5" s="357"/>
      <c r="H5" s="357"/>
      <c r="I5" s="275"/>
      <c r="J5" s="284"/>
      <c r="K5" s="284"/>
      <c r="L5" s="291"/>
      <c r="M5" s="291"/>
      <c r="N5" s="291"/>
      <c r="O5" s="291"/>
      <c r="P5" s="291"/>
      <c r="Q5" s="292"/>
      <c r="R5" s="292"/>
      <c r="S5" s="292"/>
      <c r="T5" s="292"/>
      <c r="U5" s="292"/>
    </row>
    <row r="6" spans="1:21" ht="5.25" customHeight="1" x14ac:dyDescent="0.25">
      <c r="A6" s="357"/>
      <c r="B6" s="357"/>
      <c r="C6" s="357"/>
      <c r="D6" s="357"/>
      <c r="E6" s="357"/>
      <c r="F6" s="357"/>
      <c r="G6" s="357"/>
      <c r="H6" s="357"/>
      <c r="I6" s="275"/>
      <c r="J6" s="284"/>
      <c r="K6" s="284"/>
      <c r="L6" s="291"/>
      <c r="M6" s="291"/>
      <c r="N6" s="291"/>
      <c r="O6" s="291"/>
      <c r="P6" s="291"/>
      <c r="Q6" s="292"/>
      <c r="R6" s="292"/>
      <c r="S6" s="292"/>
      <c r="T6" s="292"/>
      <c r="U6" s="292"/>
    </row>
    <row r="7" spans="1:21" x14ac:dyDescent="0.25">
      <c r="A7" s="265"/>
      <c r="B7" s="261"/>
      <c r="C7" s="261"/>
      <c r="D7" s="266" t="s">
        <v>360</v>
      </c>
      <c r="E7" s="258"/>
      <c r="F7" s="275"/>
      <c r="G7" s="275"/>
      <c r="H7" s="275"/>
      <c r="I7" s="275"/>
      <c r="J7" s="284"/>
      <c r="K7" s="284"/>
      <c r="L7" s="291"/>
      <c r="M7" s="291"/>
      <c r="N7" s="291"/>
      <c r="O7" s="291"/>
      <c r="P7" s="291"/>
      <c r="Q7" s="292"/>
      <c r="R7" s="292"/>
      <c r="S7" s="292"/>
      <c r="T7" s="292"/>
      <c r="U7" s="292"/>
    </row>
    <row r="8" spans="1:21" ht="21" customHeight="1" x14ac:dyDescent="0.25">
      <c r="A8" s="358" t="s">
        <v>330</v>
      </c>
      <c r="B8" s="358" t="s">
        <v>365</v>
      </c>
      <c r="C8" s="358"/>
      <c r="D8" s="358"/>
      <c r="E8" s="359" t="s">
        <v>364</v>
      </c>
      <c r="F8" s="358" t="s">
        <v>366</v>
      </c>
      <c r="G8" s="358"/>
      <c r="H8" s="358"/>
    </row>
    <row r="9" spans="1:21" ht="16.5" customHeight="1" x14ac:dyDescent="0.25">
      <c r="A9" s="358"/>
      <c r="B9" s="362" t="s">
        <v>362</v>
      </c>
      <c r="C9" s="358" t="s">
        <v>259</v>
      </c>
      <c r="D9" s="358"/>
      <c r="E9" s="360"/>
      <c r="F9" s="362" t="s">
        <v>362</v>
      </c>
      <c r="G9" s="358" t="s">
        <v>259</v>
      </c>
      <c r="H9" s="358"/>
    </row>
    <row r="10" spans="1:21" ht="72" customHeight="1" x14ac:dyDescent="0.25">
      <c r="A10" s="358"/>
      <c r="B10" s="362"/>
      <c r="C10" s="270" t="s">
        <v>361</v>
      </c>
      <c r="D10" s="270" t="s">
        <v>367</v>
      </c>
      <c r="E10" s="361"/>
      <c r="F10" s="362"/>
      <c r="G10" s="270" t="s">
        <v>361</v>
      </c>
      <c r="H10" s="270" t="s">
        <v>367</v>
      </c>
    </row>
    <row r="11" spans="1:21" s="260" customFormat="1" ht="13.5" customHeight="1" x14ac:dyDescent="0.2">
      <c r="A11" s="259">
        <v>1</v>
      </c>
      <c r="B11" s="259">
        <v>3</v>
      </c>
      <c r="C11" s="259">
        <v>4</v>
      </c>
      <c r="D11" s="259">
        <v>5</v>
      </c>
      <c r="E11" s="259"/>
      <c r="F11" s="279"/>
      <c r="G11" s="277"/>
      <c r="H11" s="277"/>
      <c r="I11" s="277"/>
      <c r="J11" s="286"/>
      <c r="K11" s="286"/>
      <c r="L11" s="293"/>
      <c r="M11" s="293"/>
      <c r="N11" s="293"/>
      <c r="O11" s="293"/>
      <c r="P11" s="293"/>
      <c r="Q11" s="294"/>
      <c r="R11" s="294"/>
      <c r="S11" s="294"/>
      <c r="T11" s="294"/>
      <c r="U11" s="294"/>
    </row>
    <row r="12" spans="1:21" ht="15.75" x14ac:dyDescent="0.25">
      <c r="A12" s="281" t="s">
        <v>331</v>
      </c>
      <c r="B12" s="263">
        <f>C12+D12</f>
        <v>695.3</v>
      </c>
      <c r="C12" s="263">
        <v>534.1</v>
      </c>
      <c r="D12" s="263">
        <v>161.19999999999999</v>
      </c>
      <c r="E12" s="272">
        <v>73.763000000000005</v>
      </c>
      <c r="F12" s="276">
        <f>SUM(G12:H12)</f>
        <v>513</v>
      </c>
      <c r="G12" s="280">
        <v>394</v>
      </c>
      <c r="H12" s="280">
        <v>119</v>
      </c>
    </row>
    <row r="13" spans="1:21" ht="15.75" x14ac:dyDescent="0.25">
      <c r="A13" s="281" t="s">
        <v>332</v>
      </c>
      <c r="B13" s="263">
        <f>C13+D13</f>
        <v>603.34680000000003</v>
      </c>
      <c r="C13" s="264">
        <v>463.4</v>
      </c>
      <c r="D13" s="264">
        <f>C13*30.2%</f>
        <v>139.9468</v>
      </c>
      <c r="E13" s="272">
        <v>73.763000000000005</v>
      </c>
      <c r="F13" s="276">
        <f t="shared" ref="F13:F38" si="0">SUM(G13:H13)</f>
        <v>445</v>
      </c>
      <c r="G13" s="280">
        <v>341.8</v>
      </c>
      <c r="H13" s="280">
        <v>103.2</v>
      </c>
    </row>
    <row r="14" spans="1:21" ht="15.75" x14ac:dyDescent="0.25">
      <c r="A14" s="282" t="s">
        <v>333</v>
      </c>
      <c r="B14" s="262">
        <f t="shared" ref="B14:B38" si="1">C14+D14</f>
        <v>179.16</v>
      </c>
      <c r="C14" s="263">
        <v>138.09</v>
      </c>
      <c r="D14" s="263">
        <v>41.07</v>
      </c>
      <c r="E14" s="272">
        <v>73.763000000000005</v>
      </c>
      <c r="F14" s="276">
        <f t="shared" si="0"/>
        <v>132.30000000000001</v>
      </c>
      <c r="G14" s="280">
        <v>102</v>
      </c>
      <c r="H14" s="280">
        <v>30.3</v>
      </c>
    </row>
    <row r="15" spans="1:21" ht="15.75" x14ac:dyDescent="0.25">
      <c r="A15" s="282" t="s">
        <v>334</v>
      </c>
      <c r="B15" s="262">
        <f t="shared" si="1"/>
        <v>861.69999999999993</v>
      </c>
      <c r="C15" s="263">
        <v>661.8</v>
      </c>
      <c r="D15" s="263">
        <v>199.9</v>
      </c>
      <c r="E15" s="272">
        <v>73.763000000000005</v>
      </c>
      <c r="F15" s="276">
        <f t="shared" si="0"/>
        <v>635.70000000000005</v>
      </c>
      <c r="G15" s="280">
        <v>488.2</v>
      </c>
      <c r="H15" s="280">
        <v>147.5</v>
      </c>
    </row>
    <row r="16" spans="1:21" ht="15.75" x14ac:dyDescent="0.25">
      <c r="A16" s="282" t="s">
        <v>335</v>
      </c>
      <c r="B16" s="262">
        <f t="shared" si="1"/>
        <v>456.4</v>
      </c>
      <c r="C16" s="263">
        <v>350.5</v>
      </c>
      <c r="D16" s="263">
        <v>105.9</v>
      </c>
      <c r="E16" s="272">
        <v>73.763000000000005</v>
      </c>
      <c r="F16" s="276">
        <f t="shared" si="0"/>
        <v>336.6</v>
      </c>
      <c r="G16" s="280">
        <v>258.5</v>
      </c>
      <c r="H16" s="280">
        <v>78.099999999999994</v>
      </c>
    </row>
    <row r="17" spans="1:8" ht="15.75" x14ac:dyDescent="0.25">
      <c r="A17" s="282" t="s">
        <v>336</v>
      </c>
      <c r="B17" s="262">
        <f t="shared" si="1"/>
        <v>404.9</v>
      </c>
      <c r="C17" s="263">
        <v>311</v>
      </c>
      <c r="D17" s="263">
        <v>93.9</v>
      </c>
      <c r="E17" s="272">
        <v>73.763000000000005</v>
      </c>
      <c r="F17" s="276">
        <f t="shared" si="0"/>
        <v>298.7</v>
      </c>
      <c r="G17" s="280">
        <v>229.4</v>
      </c>
      <c r="H17" s="280">
        <v>69.3</v>
      </c>
    </row>
    <row r="18" spans="1:8" ht="15.75" x14ac:dyDescent="0.25">
      <c r="A18" s="282" t="s">
        <v>337</v>
      </c>
      <c r="B18" s="262">
        <f t="shared" si="1"/>
        <v>405.1</v>
      </c>
      <c r="C18" s="263">
        <v>311.10000000000002</v>
      </c>
      <c r="D18" s="263">
        <v>94</v>
      </c>
      <c r="E18" s="272">
        <v>73.763000000000005</v>
      </c>
      <c r="F18" s="276">
        <f t="shared" si="0"/>
        <v>298.8</v>
      </c>
      <c r="G18" s="280">
        <v>229.5</v>
      </c>
      <c r="H18" s="280">
        <v>69.3</v>
      </c>
    </row>
    <row r="19" spans="1:8" ht="15.75" x14ac:dyDescent="0.25">
      <c r="A19" s="282" t="s">
        <v>338</v>
      </c>
      <c r="B19" s="262">
        <f t="shared" si="1"/>
        <v>459.2</v>
      </c>
      <c r="C19" s="263">
        <v>352.7</v>
      </c>
      <c r="D19" s="263">
        <v>106.5</v>
      </c>
      <c r="E19" s="272">
        <v>73.763000000000005</v>
      </c>
      <c r="F19" s="276">
        <f t="shared" si="0"/>
        <v>338.79999999999995</v>
      </c>
      <c r="G19" s="280">
        <v>260.2</v>
      </c>
      <c r="H19" s="280">
        <v>78.599999999999994</v>
      </c>
    </row>
    <row r="20" spans="1:8" ht="15.75" x14ac:dyDescent="0.25">
      <c r="A20" s="282" t="s">
        <v>339</v>
      </c>
      <c r="B20" s="262">
        <f t="shared" si="1"/>
        <v>1147.7</v>
      </c>
      <c r="C20" s="263">
        <v>881.5</v>
      </c>
      <c r="D20" s="263">
        <v>266.2</v>
      </c>
      <c r="E20" s="272">
        <v>73.763000000000005</v>
      </c>
      <c r="F20" s="276">
        <f t="shared" si="0"/>
        <v>846.6</v>
      </c>
      <c r="G20" s="280">
        <v>650.20000000000005</v>
      </c>
      <c r="H20" s="280">
        <v>196.4</v>
      </c>
    </row>
    <row r="21" spans="1:8" ht="22.5" customHeight="1" x14ac:dyDescent="0.25">
      <c r="A21" s="282" t="s">
        <v>340</v>
      </c>
      <c r="B21" s="262">
        <f t="shared" si="1"/>
        <v>491.63</v>
      </c>
      <c r="C21" s="263">
        <v>377.6</v>
      </c>
      <c r="D21" s="263">
        <v>114.03</v>
      </c>
      <c r="E21" s="272">
        <v>73.763000000000005</v>
      </c>
      <c r="F21" s="276">
        <f t="shared" si="0"/>
        <v>362.6</v>
      </c>
      <c r="G21" s="280">
        <v>278.5</v>
      </c>
      <c r="H21" s="280">
        <v>84.1</v>
      </c>
    </row>
    <row r="22" spans="1:8" ht="21.75" customHeight="1" x14ac:dyDescent="0.25">
      <c r="A22" s="282" t="s">
        <v>341</v>
      </c>
      <c r="B22" s="262">
        <f t="shared" si="1"/>
        <v>433.79999999999995</v>
      </c>
      <c r="C22" s="263">
        <v>333.2</v>
      </c>
      <c r="D22" s="263">
        <v>100.6</v>
      </c>
      <c r="E22" s="272">
        <v>73.763000000000005</v>
      </c>
      <c r="F22" s="276">
        <f t="shared" si="0"/>
        <v>320</v>
      </c>
      <c r="G22" s="280">
        <v>245.8</v>
      </c>
      <c r="H22" s="280">
        <v>74.2</v>
      </c>
    </row>
    <row r="23" spans="1:8" ht="15.75" x14ac:dyDescent="0.25">
      <c r="A23" s="282" t="s">
        <v>342</v>
      </c>
      <c r="B23" s="262">
        <f t="shared" si="1"/>
        <v>481.8</v>
      </c>
      <c r="C23" s="263">
        <v>370.1</v>
      </c>
      <c r="D23" s="263">
        <v>111.7</v>
      </c>
      <c r="E23" s="272">
        <v>73.763000000000005</v>
      </c>
      <c r="F23" s="276">
        <f t="shared" si="0"/>
        <v>355.4</v>
      </c>
      <c r="G23" s="280">
        <v>273</v>
      </c>
      <c r="H23" s="280">
        <v>82.4</v>
      </c>
    </row>
    <row r="24" spans="1:8" ht="15.75" x14ac:dyDescent="0.25">
      <c r="A24" s="282" t="s">
        <v>343</v>
      </c>
      <c r="B24" s="262">
        <f t="shared" si="1"/>
        <v>767.4</v>
      </c>
      <c r="C24" s="263">
        <v>589.4</v>
      </c>
      <c r="D24" s="263">
        <v>178</v>
      </c>
      <c r="E24" s="272">
        <v>73.763000000000005</v>
      </c>
      <c r="F24" s="276">
        <f t="shared" si="0"/>
        <v>566.1</v>
      </c>
      <c r="G24" s="280">
        <v>434.8</v>
      </c>
      <c r="H24" s="280">
        <v>131.30000000000001</v>
      </c>
    </row>
    <row r="25" spans="1:8" ht="15.75" x14ac:dyDescent="0.25">
      <c r="A25" s="282" t="s">
        <v>344</v>
      </c>
      <c r="B25" s="262">
        <f t="shared" si="1"/>
        <v>404.9</v>
      </c>
      <c r="C25" s="263">
        <v>311</v>
      </c>
      <c r="D25" s="263">
        <v>93.9</v>
      </c>
      <c r="E25" s="272">
        <v>73.763000000000005</v>
      </c>
      <c r="F25" s="276">
        <f t="shared" si="0"/>
        <v>298.7</v>
      </c>
      <c r="G25" s="280">
        <v>229.4</v>
      </c>
      <c r="H25" s="280">
        <v>69.3</v>
      </c>
    </row>
    <row r="26" spans="1:8" ht="15.75" x14ac:dyDescent="0.25">
      <c r="A26" s="282" t="s">
        <v>345</v>
      </c>
      <c r="B26" s="262">
        <f t="shared" si="1"/>
        <v>578.5</v>
      </c>
      <c r="C26" s="263">
        <v>444.3</v>
      </c>
      <c r="D26" s="263">
        <v>134.19999999999999</v>
      </c>
      <c r="E26" s="272">
        <v>73.763000000000005</v>
      </c>
      <c r="F26" s="276">
        <f t="shared" si="0"/>
        <v>426.7</v>
      </c>
      <c r="G26" s="280">
        <v>327.7</v>
      </c>
      <c r="H26" s="280">
        <v>99</v>
      </c>
    </row>
    <row r="27" spans="1:8" ht="15.75" x14ac:dyDescent="0.25">
      <c r="A27" s="281" t="s">
        <v>346</v>
      </c>
      <c r="B27" s="262">
        <f t="shared" si="1"/>
        <v>5944.9</v>
      </c>
      <c r="C27" s="263">
        <v>4566</v>
      </c>
      <c r="D27" s="263">
        <v>1378.9</v>
      </c>
      <c r="E27" s="272">
        <v>73.763000000000005</v>
      </c>
      <c r="F27" s="276">
        <f t="shared" si="0"/>
        <v>4385.1000000000004</v>
      </c>
      <c r="G27" s="280">
        <v>3368</v>
      </c>
      <c r="H27" s="280">
        <v>1017.1</v>
      </c>
    </row>
    <row r="28" spans="1:8" ht="15.75" x14ac:dyDescent="0.25">
      <c r="A28" s="281" t="s">
        <v>347</v>
      </c>
      <c r="B28" s="262">
        <f t="shared" si="1"/>
        <v>5679.7999999999993</v>
      </c>
      <c r="C28" s="263">
        <v>4362.3999999999996</v>
      </c>
      <c r="D28" s="263">
        <v>1317.4</v>
      </c>
      <c r="E28" s="272">
        <v>73.763000000000005</v>
      </c>
      <c r="F28" s="276">
        <f t="shared" si="0"/>
        <v>4189.6000000000004</v>
      </c>
      <c r="G28" s="280">
        <v>3217.8</v>
      </c>
      <c r="H28" s="280">
        <v>971.8</v>
      </c>
    </row>
    <row r="29" spans="1:8" ht="15.75" x14ac:dyDescent="0.25">
      <c r="A29" s="281" t="s">
        <v>348</v>
      </c>
      <c r="B29" s="267">
        <f t="shared" si="1"/>
        <v>2014.6</v>
      </c>
      <c r="C29" s="268">
        <v>1547.3</v>
      </c>
      <c r="D29" s="268">
        <v>467.3</v>
      </c>
      <c r="E29" s="272">
        <v>73.763000000000005</v>
      </c>
      <c r="F29" s="276">
        <f t="shared" si="0"/>
        <v>1486</v>
      </c>
      <c r="G29" s="280">
        <v>1141.3</v>
      </c>
      <c r="H29" s="280">
        <v>344.7</v>
      </c>
    </row>
    <row r="30" spans="1:8" ht="15.75" x14ac:dyDescent="0.25">
      <c r="A30" s="281" t="s">
        <v>349</v>
      </c>
      <c r="B30" s="267">
        <f t="shared" si="1"/>
        <v>2651.7</v>
      </c>
      <c r="C30" s="268">
        <v>2036.6</v>
      </c>
      <c r="D30" s="268">
        <v>615.1</v>
      </c>
      <c r="E30" s="272">
        <v>73.763000000000005</v>
      </c>
      <c r="F30" s="276">
        <f t="shared" si="0"/>
        <v>1956</v>
      </c>
      <c r="G30" s="280">
        <v>1502.3</v>
      </c>
      <c r="H30" s="280">
        <v>453.7</v>
      </c>
    </row>
    <row r="31" spans="1:8" ht="15.75" x14ac:dyDescent="0.25">
      <c r="A31" s="281" t="s">
        <v>350</v>
      </c>
      <c r="B31" s="267">
        <f t="shared" si="1"/>
        <v>2997.2</v>
      </c>
      <c r="C31" s="268">
        <v>2302</v>
      </c>
      <c r="D31" s="268">
        <v>695.2</v>
      </c>
      <c r="E31" s="272">
        <v>73.763000000000005</v>
      </c>
      <c r="F31" s="276">
        <f t="shared" si="0"/>
        <v>2210.8000000000002</v>
      </c>
      <c r="G31" s="280">
        <v>1698</v>
      </c>
      <c r="H31" s="280">
        <v>512.79999999999995</v>
      </c>
    </row>
    <row r="32" spans="1:8" ht="31.5" x14ac:dyDescent="0.25">
      <c r="A32" s="281" t="s">
        <v>351</v>
      </c>
      <c r="B32" s="267">
        <f t="shared" si="1"/>
        <v>1894.1</v>
      </c>
      <c r="C32" s="268">
        <v>1454.8</v>
      </c>
      <c r="D32" s="268">
        <v>439.3</v>
      </c>
      <c r="E32" s="272">
        <v>73.763000000000005</v>
      </c>
      <c r="F32" s="276">
        <f t="shared" si="0"/>
        <v>1397.1</v>
      </c>
      <c r="G32" s="280">
        <v>1073.0999999999999</v>
      </c>
      <c r="H32" s="280">
        <v>324</v>
      </c>
    </row>
    <row r="33" spans="1:8" ht="31.5" x14ac:dyDescent="0.25">
      <c r="A33" s="281" t="s">
        <v>352</v>
      </c>
      <c r="B33" s="267">
        <f t="shared" si="1"/>
        <v>2129.8000000000002</v>
      </c>
      <c r="C33" s="268">
        <v>1635.8</v>
      </c>
      <c r="D33" s="268">
        <v>494</v>
      </c>
      <c r="E33" s="272">
        <v>73.763000000000005</v>
      </c>
      <c r="F33" s="276">
        <f t="shared" si="0"/>
        <v>1571</v>
      </c>
      <c r="G33" s="280">
        <v>1206.5999999999999</v>
      </c>
      <c r="H33" s="280">
        <v>364.4</v>
      </c>
    </row>
    <row r="34" spans="1:8" ht="31.5" x14ac:dyDescent="0.25">
      <c r="A34" s="281" t="s">
        <v>353</v>
      </c>
      <c r="B34" s="267">
        <f t="shared" si="1"/>
        <v>1745.2</v>
      </c>
      <c r="C34" s="268">
        <v>1340.4</v>
      </c>
      <c r="D34" s="268">
        <v>404.8</v>
      </c>
      <c r="E34" s="272">
        <v>73.763000000000005</v>
      </c>
      <c r="F34" s="276">
        <f t="shared" si="0"/>
        <v>1287.3000000000002</v>
      </c>
      <c r="G34" s="280">
        <v>988.7</v>
      </c>
      <c r="H34" s="280">
        <v>298.60000000000002</v>
      </c>
    </row>
    <row r="35" spans="1:8" ht="31.5" x14ac:dyDescent="0.25">
      <c r="A35" s="282" t="s">
        <v>354</v>
      </c>
      <c r="B35" s="267">
        <f t="shared" si="1"/>
        <v>497.2</v>
      </c>
      <c r="C35" s="268">
        <v>381.9</v>
      </c>
      <c r="D35" s="268">
        <v>115.3</v>
      </c>
      <c r="E35" s="272">
        <v>73.763000000000005</v>
      </c>
      <c r="F35" s="276">
        <f t="shared" si="0"/>
        <v>366.7</v>
      </c>
      <c r="G35" s="280">
        <v>281.7</v>
      </c>
      <c r="H35" s="280">
        <v>85</v>
      </c>
    </row>
    <row r="36" spans="1:8" ht="31.5" x14ac:dyDescent="0.25">
      <c r="A36" s="282" t="s">
        <v>355</v>
      </c>
      <c r="B36" s="267">
        <f t="shared" si="1"/>
        <v>2079.6</v>
      </c>
      <c r="C36" s="268">
        <v>1597.2</v>
      </c>
      <c r="D36" s="268">
        <v>482.4</v>
      </c>
      <c r="E36" s="272">
        <v>73.763000000000005</v>
      </c>
      <c r="F36" s="276">
        <f t="shared" si="0"/>
        <v>1533.8999999999999</v>
      </c>
      <c r="G36" s="280">
        <v>1178.0999999999999</v>
      </c>
      <c r="H36" s="280">
        <v>355.8</v>
      </c>
    </row>
    <row r="37" spans="1:8" ht="15.75" x14ac:dyDescent="0.25">
      <c r="A37" s="282" t="s">
        <v>356</v>
      </c>
      <c r="B37" s="267">
        <f t="shared" si="1"/>
        <v>4515.3</v>
      </c>
      <c r="C37" s="268">
        <v>3468</v>
      </c>
      <c r="D37" s="268">
        <v>1047.3</v>
      </c>
      <c r="E37" s="272">
        <v>73.763000000000005</v>
      </c>
      <c r="F37" s="276">
        <f t="shared" si="0"/>
        <v>3330.6</v>
      </c>
      <c r="G37" s="280">
        <v>2558.1</v>
      </c>
      <c r="H37" s="280">
        <v>772.5</v>
      </c>
    </row>
    <row r="38" spans="1:8" ht="15.75" x14ac:dyDescent="0.25">
      <c r="A38" s="282" t="s">
        <v>357</v>
      </c>
      <c r="B38" s="267">
        <f t="shared" si="1"/>
        <v>229.1</v>
      </c>
      <c r="C38" s="268">
        <v>176</v>
      </c>
      <c r="D38" s="268">
        <v>53.1</v>
      </c>
      <c r="E38" s="272">
        <v>73.763000000000005</v>
      </c>
      <c r="F38" s="276">
        <f t="shared" si="0"/>
        <v>169</v>
      </c>
      <c r="G38" s="280">
        <v>129.80000000000001</v>
      </c>
      <c r="H38" s="280">
        <v>39.200000000000003</v>
      </c>
    </row>
    <row r="39" spans="1:8" ht="15.75" hidden="1" x14ac:dyDescent="0.25">
      <c r="A39" s="282"/>
      <c r="B39" s="267"/>
      <c r="C39" s="268"/>
      <c r="D39" s="268"/>
      <c r="E39" s="272"/>
      <c r="F39" s="276"/>
      <c r="G39" s="280"/>
      <c r="H39" s="280"/>
    </row>
    <row r="40" spans="1:8" ht="15.75" hidden="1" x14ac:dyDescent="0.25">
      <c r="A40" s="282"/>
      <c r="B40" s="267"/>
      <c r="C40" s="268"/>
      <c r="D40" s="268"/>
      <c r="E40" s="272"/>
      <c r="F40" s="276"/>
      <c r="G40" s="280"/>
      <c r="H40" s="280"/>
    </row>
    <row r="41" spans="1:8" ht="23.25" hidden="1" customHeight="1" x14ac:dyDescent="0.25">
      <c r="A41" s="282"/>
      <c r="B41" s="267"/>
      <c r="C41" s="268"/>
      <c r="D41" s="268"/>
      <c r="E41" s="272"/>
      <c r="F41" s="276"/>
      <c r="G41" s="280"/>
      <c r="H41" s="280"/>
    </row>
    <row r="42" spans="1:8" ht="26.25" hidden="1" customHeight="1" x14ac:dyDescent="0.25">
      <c r="A42" s="282"/>
      <c r="B42" s="267"/>
      <c r="C42" s="268"/>
      <c r="D42" s="268"/>
      <c r="E42" s="272"/>
      <c r="F42" s="276"/>
      <c r="G42" s="280"/>
      <c r="H42" s="280"/>
    </row>
    <row r="43" spans="1:8" ht="24.75" hidden="1" customHeight="1" x14ac:dyDescent="0.25">
      <c r="A43" s="282"/>
      <c r="B43" s="267"/>
      <c r="C43" s="268"/>
      <c r="D43" s="268"/>
      <c r="E43" s="272"/>
      <c r="F43" s="276"/>
      <c r="G43" s="280"/>
      <c r="H43" s="280"/>
    </row>
    <row r="44" spans="1:8" ht="15.75" x14ac:dyDescent="0.25">
      <c r="A44" s="282" t="s">
        <v>359</v>
      </c>
      <c r="B44" s="262">
        <f>SUM(B12:B43)</f>
        <v>40749.336799999997</v>
      </c>
      <c r="C44" s="267">
        <f>SUM(C12:C43)</f>
        <v>31298.190000000002</v>
      </c>
      <c r="D44" s="267">
        <f>SUM(D12:D43)</f>
        <v>9451.1468000000004</v>
      </c>
      <c r="E44" s="271"/>
      <c r="F44" s="276">
        <f>SUM(F12:F43)</f>
        <v>30058.099999999995</v>
      </c>
      <c r="G44" s="276">
        <f t="shared" ref="G44:H44" si="2">SUM(G12:G43)</f>
        <v>23086.499999999993</v>
      </c>
      <c r="H44" s="276">
        <f t="shared" si="2"/>
        <v>6971.5999999999995</v>
      </c>
    </row>
    <row r="47" spans="1:8" ht="15.75" x14ac:dyDescent="0.25">
      <c r="A47" s="269"/>
    </row>
    <row r="48" spans="1:8" ht="15.75" x14ac:dyDescent="0.25">
      <c r="A48" s="269"/>
    </row>
    <row r="49" spans="1:1" ht="15.75" x14ac:dyDescent="0.25">
      <c r="A49" s="269"/>
    </row>
    <row r="50" spans="1:1" ht="15.75" x14ac:dyDescent="0.25">
      <c r="A50" s="269"/>
    </row>
    <row r="51" spans="1:1" ht="15.75" x14ac:dyDescent="0.25">
      <c r="A51" s="269"/>
    </row>
  </sheetData>
  <mergeCells count="10">
    <mergeCell ref="A2:H3"/>
    <mergeCell ref="A4:H6"/>
    <mergeCell ref="A8:A10"/>
    <mergeCell ref="B8:D8"/>
    <mergeCell ref="E8:E10"/>
    <mergeCell ref="F8:H8"/>
    <mergeCell ref="B9:B10"/>
    <mergeCell ref="C9:D9"/>
    <mergeCell ref="F9:F10"/>
    <mergeCell ref="G9:H9"/>
  </mergeCells>
  <pageMargins left="0.11811023622047245" right="0.31496062992125984" top="0.74803149606299213" bottom="0.35433070866141736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zoomScaleSheetLayoutView="90" workbookViewId="0">
      <pane xSplit="2" ySplit="7" topLeftCell="C89" activePane="bottomRight" state="frozen"/>
      <selection pane="topRight" activeCell="C1" sqref="C1"/>
      <selection pane="bottomLeft" activeCell="A6" sqref="A6"/>
      <selection pane="bottomRight" activeCell="L102" sqref="L102"/>
    </sheetView>
  </sheetViews>
  <sheetFormatPr defaultRowHeight="15" x14ac:dyDescent="0.2"/>
  <cols>
    <col min="1" max="1" width="10.140625" style="1" customWidth="1"/>
    <col min="2" max="2" width="8.42578125" style="1" hidden="1" customWidth="1"/>
    <col min="3" max="3" width="83.5703125" style="2" customWidth="1"/>
    <col min="4" max="4" width="27.85546875" style="1" customWidth="1"/>
    <col min="5" max="10" width="10.5703125" style="1" customWidth="1"/>
    <col min="11" max="240" width="9.140625" style="1"/>
    <col min="241" max="241" width="0" style="1" hidden="1" customWidth="1"/>
    <col min="242" max="242" width="54.140625" style="1" customWidth="1"/>
    <col min="243" max="243" width="13" style="1" customWidth="1"/>
    <col min="244" max="244" width="12" style="1" customWidth="1"/>
    <col min="245" max="245" width="13.85546875" style="1" customWidth="1"/>
    <col min="246" max="246" width="13.140625" style="1" customWidth="1"/>
    <col min="247" max="247" width="12" style="1" customWidth="1"/>
    <col min="248" max="248" width="14.140625" style="1" customWidth="1"/>
    <col min="249" max="249" width="13.140625" style="1" customWidth="1"/>
    <col min="250" max="250" width="12" style="1" customWidth="1"/>
    <col min="251" max="251" width="14.140625" style="1" customWidth="1"/>
    <col min="252" max="496" width="9.140625" style="1"/>
    <col min="497" max="497" width="0" style="1" hidden="1" customWidth="1"/>
    <col min="498" max="498" width="54.140625" style="1" customWidth="1"/>
    <col min="499" max="499" width="13" style="1" customWidth="1"/>
    <col min="500" max="500" width="12" style="1" customWidth="1"/>
    <col min="501" max="501" width="13.85546875" style="1" customWidth="1"/>
    <col min="502" max="502" width="13.140625" style="1" customWidth="1"/>
    <col min="503" max="503" width="12" style="1" customWidth="1"/>
    <col min="504" max="504" width="14.140625" style="1" customWidth="1"/>
    <col min="505" max="505" width="13.140625" style="1" customWidth="1"/>
    <col min="506" max="506" width="12" style="1" customWidth="1"/>
    <col min="507" max="507" width="14.140625" style="1" customWidth="1"/>
    <col min="508" max="752" width="9.140625" style="1"/>
    <col min="753" max="753" width="0" style="1" hidden="1" customWidth="1"/>
    <col min="754" max="754" width="54.140625" style="1" customWidth="1"/>
    <col min="755" max="755" width="13" style="1" customWidth="1"/>
    <col min="756" max="756" width="12" style="1" customWidth="1"/>
    <col min="757" max="757" width="13.85546875" style="1" customWidth="1"/>
    <col min="758" max="758" width="13.140625" style="1" customWidth="1"/>
    <col min="759" max="759" width="12" style="1" customWidth="1"/>
    <col min="760" max="760" width="14.140625" style="1" customWidth="1"/>
    <col min="761" max="761" width="13.140625" style="1" customWidth="1"/>
    <col min="762" max="762" width="12" style="1" customWidth="1"/>
    <col min="763" max="763" width="14.140625" style="1" customWidth="1"/>
    <col min="764" max="1008" width="9.140625" style="1"/>
    <col min="1009" max="1009" width="0" style="1" hidden="1" customWidth="1"/>
    <col min="1010" max="1010" width="54.140625" style="1" customWidth="1"/>
    <col min="1011" max="1011" width="13" style="1" customWidth="1"/>
    <col min="1012" max="1012" width="12" style="1" customWidth="1"/>
    <col min="1013" max="1013" width="13.85546875" style="1" customWidth="1"/>
    <col min="1014" max="1014" width="13.140625" style="1" customWidth="1"/>
    <col min="1015" max="1015" width="12" style="1" customWidth="1"/>
    <col min="1016" max="1016" width="14.140625" style="1" customWidth="1"/>
    <col min="1017" max="1017" width="13.140625" style="1" customWidth="1"/>
    <col min="1018" max="1018" width="12" style="1" customWidth="1"/>
    <col min="1019" max="1019" width="14.140625" style="1" customWidth="1"/>
    <col min="1020" max="1264" width="9.140625" style="1"/>
    <col min="1265" max="1265" width="0" style="1" hidden="1" customWidth="1"/>
    <col min="1266" max="1266" width="54.140625" style="1" customWidth="1"/>
    <col min="1267" max="1267" width="13" style="1" customWidth="1"/>
    <col min="1268" max="1268" width="12" style="1" customWidth="1"/>
    <col min="1269" max="1269" width="13.85546875" style="1" customWidth="1"/>
    <col min="1270" max="1270" width="13.140625" style="1" customWidth="1"/>
    <col min="1271" max="1271" width="12" style="1" customWidth="1"/>
    <col min="1272" max="1272" width="14.140625" style="1" customWidth="1"/>
    <col min="1273" max="1273" width="13.140625" style="1" customWidth="1"/>
    <col min="1274" max="1274" width="12" style="1" customWidth="1"/>
    <col min="1275" max="1275" width="14.140625" style="1" customWidth="1"/>
    <col min="1276" max="1520" width="9.140625" style="1"/>
    <col min="1521" max="1521" width="0" style="1" hidden="1" customWidth="1"/>
    <col min="1522" max="1522" width="54.140625" style="1" customWidth="1"/>
    <col min="1523" max="1523" width="13" style="1" customWidth="1"/>
    <col min="1524" max="1524" width="12" style="1" customWidth="1"/>
    <col min="1525" max="1525" width="13.85546875" style="1" customWidth="1"/>
    <col min="1526" max="1526" width="13.140625" style="1" customWidth="1"/>
    <col min="1527" max="1527" width="12" style="1" customWidth="1"/>
    <col min="1528" max="1528" width="14.140625" style="1" customWidth="1"/>
    <col min="1529" max="1529" width="13.140625" style="1" customWidth="1"/>
    <col min="1530" max="1530" width="12" style="1" customWidth="1"/>
    <col min="1531" max="1531" width="14.140625" style="1" customWidth="1"/>
    <col min="1532" max="1776" width="9.140625" style="1"/>
    <col min="1777" max="1777" width="0" style="1" hidden="1" customWidth="1"/>
    <col min="1778" max="1778" width="54.140625" style="1" customWidth="1"/>
    <col min="1779" max="1779" width="13" style="1" customWidth="1"/>
    <col min="1780" max="1780" width="12" style="1" customWidth="1"/>
    <col min="1781" max="1781" width="13.85546875" style="1" customWidth="1"/>
    <col min="1782" max="1782" width="13.140625" style="1" customWidth="1"/>
    <col min="1783" max="1783" width="12" style="1" customWidth="1"/>
    <col min="1784" max="1784" width="14.140625" style="1" customWidth="1"/>
    <col min="1785" max="1785" width="13.140625" style="1" customWidth="1"/>
    <col min="1786" max="1786" width="12" style="1" customWidth="1"/>
    <col min="1787" max="1787" width="14.140625" style="1" customWidth="1"/>
    <col min="1788" max="2032" width="9.140625" style="1"/>
    <col min="2033" max="2033" width="0" style="1" hidden="1" customWidth="1"/>
    <col min="2034" max="2034" width="54.140625" style="1" customWidth="1"/>
    <col min="2035" max="2035" width="13" style="1" customWidth="1"/>
    <col min="2036" max="2036" width="12" style="1" customWidth="1"/>
    <col min="2037" max="2037" width="13.85546875" style="1" customWidth="1"/>
    <col min="2038" max="2038" width="13.140625" style="1" customWidth="1"/>
    <col min="2039" max="2039" width="12" style="1" customWidth="1"/>
    <col min="2040" max="2040" width="14.140625" style="1" customWidth="1"/>
    <col min="2041" max="2041" width="13.140625" style="1" customWidth="1"/>
    <col min="2042" max="2042" width="12" style="1" customWidth="1"/>
    <col min="2043" max="2043" width="14.140625" style="1" customWidth="1"/>
    <col min="2044" max="2288" width="9.140625" style="1"/>
    <col min="2289" max="2289" width="0" style="1" hidden="1" customWidth="1"/>
    <col min="2290" max="2290" width="54.140625" style="1" customWidth="1"/>
    <col min="2291" max="2291" width="13" style="1" customWidth="1"/>
    <col min="2292" max="2292" width="12" style="1" customWidth="1"/>
    <col min="2293" max="2293" width="13.85546875" style="1" customWidth="1"/>
    <col min="2294" max="2294" width="13.140625" style="1" customWidth="1"/>
    <col min="2295" max="2295" width="12" style="1" customWidth="1"/>
    <col min="2296" max="2296" width="14.140625" style="1" customWidth="1"/>
    <col min="2297" max="2297" width="13.140625" style="1" customWidth="1"/>
    <col min="2298" max="2298" width="12" style="1" customWidth="1"/>
    <col min="2299" max="2299" width="14.140625" style="1" customWidth="1"/>
    <col min="2300" max="2544" width="9.140625" style="1"/>
    <col min="2545" max="2545" width="0" style="1" hidden="1" customWidth="1"/>
    <col min="2546" max="2546" width="54.140625" style="1" customWidth="1"/>
    <col min="2547" max="2547" width="13" style="1" customWidth="1"/>
    <col min="2548" max="2548" width="12" style="1" customWidth="1"/>
    <col min="2549" max="2549" width="13.85546875" style="1" customWidth="1"/>
    <col min="2550" max="2550" width="13.140625" style="1" customWidth="1"/>
    <col min="2551" max="2551" width="12" style="1" customWidth="1"/>
    <col min="2552" max="2552" width="14.140625" style="1" customWidth="1"/>
    <col min="2553" max="2553" width="13.140625" style="1" customWidth="1"/>
    <col min="2554" max="2554" width="12" style="1" customWidth="1"/>
    <col min="2555" max="2555" width="14.140625" style="1" customWidth="1"/>
    <col min="2556" max="2800" width="9.140625" style="1"/>
    <col min="2801" max="2801" width="0" style="1" hidden="1" customWidth="1"/>
    <col min="2802" max="2802" width="54.140625" style="1" customWidth="1"/>
    <col min="2803" max="2803" width="13" style="1" customWidth="1"/>
    <col min="2804" max="2804" width="12" style="1" customWidth="1"/>
    <col min="2805" max="2805" width="13.85546875" style="1" customWidth="1"/>
    <col min="2806" max="2806" width="13.140625" style="1" customWidth="1"/>
    <col min="2807" max="2807" width="12" style="1" customWidth="1"/>
    <col min="2808" max="2808" width="14.140625" style="1" customWidth="1"/>
    <col min="2809" max="2809" width="13.140625" style="1" customWidth="1"/>
    <col min="2810" max="2810" width="12" style="1" customWidth="1"/>
    <col min="2811" max="2811" width="14.140625" style="1" customWidth="1"/>
    <col min="2812" max="3056" width="9.140625" style="1"/>
    <col min="3057" max="3057" width="0" style="1" hidden="1" customWidth="1"/>
    <col min="3058" max="3058" width="54.140625" style="1" customWidth="1"/>
    <col min="3059" max="3059" width="13" style="1" customWidth="1"/>
    <col min="3060" max="3060" width="12" style="1" customWidth="1"/>
    <col min="3061" max="3061" width="13.85546875" style="1" customWidth="1"/>
    <col min="3062" max="3062" width="13.140625" style="1" customWidth="1"/>
    <col min="3063" max="3063" width="12" style="1" customWidth="1"/>
    <col min="3064" max="3064" width="14.140625" style="1" customWidth="1"/>
    <col min="3065" max="3065" width="13.140625" style="1" customWidth="1"/>
    <col min="3066" max="3066" width="12" style="1" customWidth="1"/>
    <col min="3067" max="3067" width="14.140625" style="1" customWidth="1"/>
    <col min="3068" max="3312" width="9.140625" style="1"/>
    <col min="3313" max="3313" width="0" style="1" hidden="1" customWidth="1"/>
    <col min="3314" max="3314" width="54.140625" style="1" customWidth="1"/>
    <col min="3315" max="3315" width="13" style="1" customWidth="1"/>
    <col min="3316" max="3316" width="12" style="1" customWidth="1"/>
    <col min="3317" max="3317" width="13.85546875" style="1" customWidth="1"/>
    <col min="3318" max="3318" width="13.140625" style="1" customWidth="1"/>
    <col min="3319" max="3319" width="12" style="1" customWidth="1"/>
    <col min="3320" max="3320" width="14.140625" style="1" customWidth="1"/>
    <col min="3321" max="3321" width="13.140625" style="1" customWidth="1"/>
    <col min="3322" max="3322" width="12" style="1" customWidth="1"/>
    <col min="3323" max="3323" width="14.140625" style="1" customWidth="1"/>
    <col min="3324" max="3568" width="9.140625" style="1"/>
    <col min="3569" max="3569" width="0" style="1" hidden="1" customWidth="1"/>
    <col min="3570" max="3570" width="54.140625" style="1" customWidth="1"/>
    <col min="3571" max="3571" width="13" style="1" customWidth="1"/>
    <col min="3572" max="3572" width="12" style="1" customWidth="1"/>
    <col min="3573" max="3573" width="13.85546875" style="1" customWidth="1"/>
    <col min="3574" max="3574" width="13.140625" style="1" customWidth="1"/>
    <col min="3575" max="3575" width="12" style="1" customWidth="1"/>
    <col min="3576" max="3576" width="14.140625" style="1" customWidth="1"/>
    <col min="3577" max="3577" width="13.140625" style="1" customWidth="1"/>
    <col min="3578" max="3578" width="12" style="1" customWidth="1"/>
    <col min="3579" max="3579" width="14.140625" style="1" customWidth="1"/>
    <col min="3580" max="3824" width="9.140625" style="1"/>
    <col min="3825" max="3825" width="0" style="1" hidden="1" customWidth="1"/>
    <col min="3826" max="3826" width="54.140625" style="1" customWidth="1"/>
    <col min="3827" max="3827" width="13" style="1" customWidth="1"/>
    <col min="3828" max="3828" width="12" style="1" customWidth="1"/>
    <col min="3829" max="3829" width="13.85546875" style="1" customWidth="1"/>
    <col min="3830" max="3830" width="13.140625" style="1" customWidth="1"/>
    <col min="3831" max="3831" width="12" style="1" customWidth="1"/>
    <col min="3832" max="3832" width="14.140625" style="1" customWidth="1"/>
    <col min="3833" max="3833" width="13.140625" style="1" customWidth="1"/>
    <col min="3834" max="3834" width="12" style="1" customWidth="1"/>
    <col min="3835" max="3835" width="14.140625" style="1" customWidth="1"/>
    <col min="3836" max="4080" width="9.140625" style="1"/>
    <col min="4081" max="4081" width="0" style="1" hidden="1" customWidth="1"/>
    <col min="4082" max="4082" width="54.140625" style="1" customWidth="1"/>
    <col min="4083" max="4083" width="13" style="1" customWidth="1"/>
    <col min="4084" max="4084" width="12" style="1" customWidth="1"/>
    <col min="4085" max="4085" width="13.85546875" style="1" customWidth="1"/>
    <col min="4086" max="4086" width="13.140625" style="1" customWidth="1"/>
    <col min="4087" max="4087" width="12" style="1" customWidth="1"/>
    <col min="4088" max="4088" width="14.140625" style="1" customWidth="1"/>
    <col min="4089" max="4089" width="13.140625" style="1" customWidth="1"/>
    <col min="4090" max="4090" width="12" style="1" customWidth="1"/>
    <col min="4091" max="4091" width="14.140625" style="1" customWidth="1"/>
    <col min="4092" max="4336" width="9.140625" style="1"/>
    <col min="4337" max="4337" width="0" style="1" hidden="1" customWidth="1"/>
    <col min="4338" max="4338" width="54.140625" style="1" customWidth="1"/>
    <col min="4339" max="4339" width="13" style="1" customWidth="1"/>
    <col min="4340" max="4340" width="12" style="1" customWidth="1"/>
    <col min="4341" max="4341" width="13.85546875" style="1" customWidth="1"/>
    <col min="4342" max="4342" width="13.140625" style="1" customWidth="1"/>
    <col min="4343" max="4343" width="12" style="1" customWidth="1"/>
    <col min="4344" max="4344" width="14.140625" style="1" customWidth="1"/>
    <col min="4345" max="4345" width="13.140625" style="1" customWidth="1"/>
    <col min="4346" max="4346" width="12" style="1" customWidth="1"/>
    <col min="4347" max="4347" width="14.140625" style="1" customWidth="1"/>
    <col min="4348" max="4592" width="9.140625" style="1"/>
    <col min="4593" max="4593" width="0" style="1" hidden="1" customWidth="1"/>
    <col min="4594" max="4594" width="54.140625" style="1" customWidth="1"/>
    <col min="4595" max="4595" width="13" style="1" customWidth="1"/>
    <col min="4596" max="4596" width="12" style="1" customWidth="1"/>
    <col min="4597" max="4597" width="13.85546875" style="1" customWidth="1"/>
    <col min="4598" max="4598" width="13.140625" style="1" customWidth="1"/>
    <col min="4599" max="4599" width="12" style="1" customWidth="1"/>
    <col min="4600" max="4600" width="14.140625" style="1" customWidth="1"/>
    <col min="4601" max="4601" width="13.140625" style="1" customWidth="1"/>
    <col min="4602" max="4602" width="12" style="1" customWidth="1"/>
    <col min="4603" max="4603" width="14.140625" style="1" customWidth="1"/>
    <col min="4604" max="4848" width="9.140625" style="1"/>
    <col min="4849" max="4849" width="0" style="1" hidden="1" customWidth="1"/>
    <col min="4850" max="4850" width="54.140625" style="1" customWidth="1"/>
    <col min="4851" max="4851" width="13" style="1" customWidth="1"/>
    <col min="4852" max="4852" width="12" style="1" customWidth="1"/>
    <col min="4853" max="4853" width="13.85546875" style="1" customWidth="1"/>
    <col min="4854" max="4854" width="13.140625" style="1" customWidth="1"/>
    <col min="4855" max="4855" width="12" style="1" customWidth="1"/>
    <col min="4856" max="4856" width="14.140625" style="1" customWidth="1"/>
    <col min="4857" max="4857" width="13.140625" style="1" customWidth="1"/>
    <col min="4858" max="4858" width="12" style="1" customWidth="1"/>
    <col min="4859" max="4859" width="14.140625" style="1" customWidth="1"/>
    <col min="4860" max="5104" width="9.140625" style="1"/>
    <col min="5105" max="5105" width="0" style="1" hidden="1" customWidth="1"/>
    <col min="5106" max="5106" width="54.140625" style="1" customWidth="1"/>
    <col min="5107" max="5107" width="13" style="1" customWidth="1"/>
    <col min="5108" max="5108" width="12" style="1" customWidth="1"/>
    <col min="5109" max="5109" width="13.85546875" style="1" customWidth="1"/>
    <col min="5110" max="5110" width="13.140625" style="1" customWidth="1"/>
    <col min="5111" max="5111" width="12" style="1" customWidth="1"/>
    <col min="5112" max="5112" width="14.140625" style="1" customWidth="1"/>
    <col min="5113" max="5113" width="13.140625" style="1" customWidth="1"/>
    <col min="5114" max="5114" width="12" style="1" customWidth="1"/>
    <col min="5115" max="5115" width="14.140625" style="1" customWidth="1"/>
    <col min="5116" max="5360" width="9.140625" style="1"/>
    <col min="5361" max="5361" width="0" style="1" hidden="1" customWidth="1"/>
    <col min="5362" max="5362" width="54.140625" style="1" customWidth="1"/>
    <col min="5363" max="5363" width="13" style="1" customWidth="1"/>
    <col min="5364" max="5364" width="12" style="1" customWidth="1"/>
    <col min="5365" max="5365" width="13.85546875" style="1" customWidth="1"/>
    <col min="5366" max="5366" width="13.140625" style="1" customWidth="1"/>
    <col min="5367" max="5367" width="12" style="1" customWidth="1"/>
    <col min="5368" max="5368" width="14.140625" style="1" customWidth="1"/>
    <col min="5369" max="5369" width="13.140625" style="1" customWidth="1"/>
    <col min="5370" max="5370" width="12" style="1" customWidth="1"/>
    <col min="5371" max="5371" width="14.140625" style="1" customWidth="1"/>
    <col min="5372" max="5616" width="9.140625" style="1"/>
    <col min="5617" max="5617" width="0" style="1" hidden="1" customWidth="1"/>
    <col min="5618" max="5618" width="54.140625" style="1" customWidth="1"/>
    <col min="5619" max="5619" width="13" style="1" customWidth="1"/>
    <col min="5620" max="5620" width="12" style="1" customWidth="1"/>
    <col min="5621" max="5621" width="13.85546875" style="1" customWidth="1"/>
    <col min="5622" max="5622" width="13.140625" style="1" customWidth="1"/>
    <col min="5623" max="5623" width="12" style="1" customWidth="1"/>
    <col min="5624" max="5624" width="14.140625" style="1" customWidth="1"/>
    <col min="5625" max="5625" width="13.140625" style="1" customWidth="1"/>
    <col min="5626" max="5626" width="12" style="1" customWidth="1"/>
    <col min="5627" max="5627" width="14.140625" style="1" customWidth="1"/>
    <col min="5628" max="5872" width="9.140625" style="1"/>
    <col min="5873" max="5873" width="0" style="1" hidden="1" customWidth="1"/>
    <col min="5874" max="5874" width="54.140625" style="1" customWidth="1"/>
    <col min="5875" max="5875" width="13" style="1" customWidth="1"/>
    <col min="5876" max="5876" width="12" style="1" customWidth="1"/>
    <col min="5877" max="5877" width="13.85546875" style="1" customWidth="1"/>
    <col min="5878" max="5878" width="13.140625" style="1" customWidth="1"/>
    <col min="5879" max="5879" width="12" style="1" customWidth="1"/>
    <col min="5880" max="5880" width="14.140625" style="1" customWidth="1"/>
    <col min="5881" max="5881" width="13.140625" style="1" customWidth="1"/>
    <col min="5882" max="5882" width="12" style="1" customWidth="1"/>
    <col min="5883" max="5883" width="14.140625" style="1" customWidth="1"/>
    <col min="5884" max="6128" width="9.140625" style="1"/>
    <col min="6129" max="6129" width="0" style="1" hidden="1" customWidth="1"/>
    <col min="6130" max="6130" width="54.140625" style="1" customWidth="1"/>
    <col min="6131" max="6131" width="13" style="1" customWidth="1"/>
    <col min="6132" max="6132" width="12" style="1" customWidth="1"/>
    <col min="6133" max="6133" width="13.85546875" style="1" customWidth="1"/>
    <col min="6134" max="6134" width="13.140625" style="1" customWidth="1"/>
    <col min="6135" max="6135" width="12" style="1" customWidth="1"/>
    <col min="6136" max="6136" width="14.140625" style="1" customWidth="1"/>
    <col min="6137" max="6137" width="13.140625" style="1" customWidth="1"/>
    <col min="6138" max="6138" width="12" style="1" customWidth="1"/>
    <col min="6139" max="6139" width="14.140625" style="1" customWidth="1"/>
    <col min="6140" max="6384" width="9.140625" style="1"/>
    <col min="6385" max="6385" width="0" style="1" hidden="1" customWidth="1"/>
    <col min="6386" max="6386" width="54.140625" style="1" customWidth="1"/>
    <col min="6387" max="6387" width="13" style="1" customWidth="1"/>
    <col min="6388" max="6388" width="12" style="1" customWidth="1"/>
    <col min="6389" max="6389" width="13.85546875" style="1" customWidth="1"/>
    <col min="6390" max="6390" width="13.140625" style="1" customWidth="1"/>
    <col min="6391" max="6391" width="12" style="1" customWidth="1"/>
    <col min="6392" max="6392" width="14.140625" style="1" customWidth="1"/>
    <col min="6393" max="6393" width="13.140625" style="1" customWidth="1"/>
    <col min="6394" max="6394" width="12" style="1" customWidth="1"/>
    <col min="6395" max="6395" width="14.140625" style="1" customWidth="1"/>
    <col min="6396" max="6640" width="9.140625" style="1"/>
    <col min="6641" max="6641" width="0" style="1" hidden="1" customWidth="1"/>
    <col min="6642" max="6642" width="54.140625" style="1" customWidth="1"/>
    <col min="6643" max="6643" width="13" style="1" customWidth="1"/>
    <col min="6644" max="6644" width="12" style="1" customWidth="1"/>
    <col min="6645" max="6645" width="13.85546875" style="1" customWidth="1"/>
    <col min="6646" max="6646" width="13.140625" style="1" customWidth="1"/>
    <col min="6647" max="6647" width="12" style="1" customWidth="1"/>
    <col min="6648" max="6648" width="14.140625" style="1" customWidth="1"/>
    <col min="6649" max="6649" width="13.140625" style="1" customWidth="1"/>
    <col min="6650" max="6650" width="12" style="1" customWidth="1"/>
    <col min="6651" max="6651" width="14.140625" style="1" customWidth="1"/>
    <col min="6652" max="6896" width="9.140625" style="1"/>
    <col min="6897" max="6897" width="0" style="1" hidden="1" customWidth="1"/>
    <col min="6898" max="6898" width="54.140625" style="1" customWidth="1"/>
    <col min="6899" max="6899" width="13" style="1" customWidth="1"/>
    <col min="6900" max="6900" width="12" style="1" customWidth="1"/>
    <col min="6901" max="6901" width="13.85546875" style="1" customWidth="1"/>
    <col min="6902" max="6902" width="13.140625" style="1" customWidth="1"/>
    <col min="6903" max="6903" width="12" style="1" customWidth="1"/>
    <col min="6904" max="6904" width="14.140625" style="1" customWidth="1"/>
    <col min="6905" max="6905" width="13.140625" style="1" customWidth="1"/>
    <col min="6906" max="6906" width="12" style="1" customWidth="1"/>
    <col min="6907" max="6907" width="14.140625" style="1" customWidth="1"/>
    <col min="6908" max="7152" width="9.140625" style="1"/>
    <col min="7153" max="7153" width="0" style="1" hidden="1" customWidth="1"/>
    <col min="7154" max="7154" width="54.140625" style="1" customWidth="1"/>
    <col min="7155" max="7155" width="13" style="1" customWidth="1"/>
    <col min="7156" max="7156" width="12" style="1" customWidth="1"/>
    <col min="7157" max="7157" width="13.85546875" style="1" customWidth="1"/>
    <col min="7158" max="7158" width="13.140625" style="1" customWidth="1"/>
    <col min="7159" max="7159" width="12" style="1" customWidth="1"/>
    <col min="7160" max="7160" width="14.140625" style="1" customWidth="1"/>
    <col min="7161" max="7161" width="13.140625" style="1" customWidth="1"/>
    <col min="7162" max="7162" width="12" style="1" customWidth="1"/>
    <col min="7163" max="7163" width="14.140625" style="1" customWidth="1"/>
    <col min="7164" max="7408" width="9.140625" style="1"/>
    <col min="7409" max="7409" width="0" style="1" hidden="1" customWidth="1"/>
    <col min="7410" max="7410" width="54.140625" style="1" customWidth="1"/>
    <col min="7411" max="7411" width="13" style="1" customWidth="1"/>
    <col min="7412" max="7412" width="12" style="1" customWidth="1"/>
    <col min="7413" max="7413" width="13.85546875" style="1" customWidth="1"/>
    <col min="7414" max="7414" width="13.140625" style="1" customWidth="1"/>
    <col min="7415" max="7415" width="12" style="1" customWidth="1"/>
    <col min="7416" max="7416" width="14.140625" style="1" customWidth="1"/>
    <col min="7417" max="7417" width="13.140625" style="1" customWidth="1"/>
    <col min="7418" max="7418" width="12" style="1" customWidth="1"/>
    <col min="7419" max="7419" width="14.140625" style="1" customWidth="1"/>
    <col min="7420" max="7664" width="9.140625" style="1"/>
    <col min="7665" max="7665" width="0" style="1" hidden="1" customWidth="1"/>
    <col min="7666" max="7666" width="54.140625" style="1" customWidth="1"/>
    <col min="7667" max="7667" width="13" style="1" customWidth="1"/>
    <col min="7668" max="7668" width="12" style="1" customWidth="1"/>
    <col min="7669" max="7669" width="13.85546875" style="1" customWidth="1"/>
    <col min="7670" max="7670" width="13.140625" style="1" customWidth="1"/>
    <col min="7671" max="7671" width="12" style="1" customWidth="1"/>
    <col min="7672" max="7672" width="14.140625" style="1" customWidth="1"/>
    <col min="7673" max="7673" width="13.140625" style="1" customWidth="1"/>
    <col min="7674" max="7674" width="12" style="1" customWidth="1"/>
    <col min="7675" max="7675" width="14.140625" style="1" customWidth="1"/>
    <col min="7676" max="7920" width="9.140625" style="1"/>
    <col min="7921" max="7921" width="0" style="1" hidden="1" customWidth="1"/>
    <col min="7922" max="7922" width="54.140625" style="1" customWidth="1"/>
    <col min="7923" max="7923" width="13" style="1" customWidth="1"/>
    <col min="7924" max="7924" width="12" style="1" customWidth="1"/>
    <col min="7925" max="7925" width="13.85546875" style="1" customWidth="1"/>
    <col min="7926" max="7926" width="13.140625" style="1" customWidth="1"/>
    <col min="7927" max="7927" width="12" style="1" customWidth="1"/>
    <col min="7928" max="7928" width="14.140625" style="1" customWidth="1"/>
    <col min="7929" max="7929" width="13.140625" style="1" customWidth="1"/>
    <col min="7930" max="7930" width="12" style="1" customWidth="1"/>
    <col min="7931" max="7931" width="14.140625" style="1" customWidth="1"/>
    <col min="7932" max="8176" width="9.140625" style="1"/>
    <col min="8177" max="8177" width="0" style="1" hidden="1" customWidth="1"/>
    <col min="8178" max="8178" width="54.140625" style="1" customWidth="1"/>
    <col min="8179" max="8179" width="13" style="1" customWidth="1"/>
    <col min="8180" max="8180" width="12" style="1" customWidth="1"/>
    <col min="8181" max="8181" width="13.85546875" style="1" customWidth="1"/>
    <col min="8182" max="8182" width="13.140625" style="1" customWidth="1"/>
    <col min="8183" max="8183" width="12" style="1" customWidth="1"/>
    <col min="8184" max="8184" width="14.140625" style="1" customWidth="1"/>
    <col min="8185" max="8185" width="13.140625" style="1" customWidth="1"/>
    <col min="8186" max="8186" width="12" style="1" customWidth="1"/>
    <col min="8187" max="8187" width="14.140625" style="1" customWidth="1"/>
    <col min="8188" max="8432" width="9.140625" style="1"/>
    <col min="8433" max="8433" width="0" style="1" hidden="1" customWidth="1"/>
    <col min="8434" max="8434" width="54.140625" style="1" customWidth="1"/>
    <col min="8435" max="8435" width="13" style="1" customWidth="1"/>
    <col min="8436" max="8436" width="12" style="1" customWidth="1"/>
    <col min="8437" max="8437" width="13.85546875" style="1" customWidth="1"/>
    <col min="8438" max="8438" width="13.140625" style="1" customWidth="1"/>
    <col min="8439" max="8439" width="12" style="1" customWidth="1"/>
    <col min="8440" max="8440" width="14.140625" style="1" customWidth="1"/>
    <col min="8441" max="8441" width="13.140625" style="1" customWidth="1"/>
    <col min="8442" max="8442" width="12" style="1" customWidth="1"/>
    <col min="8443" max="8443" width="14.140625" style="1" customWidth="1"/>
    <col min="8444" max="8688" width="9.140625" style="1"/>
    <col min="8689" max="8689" width="0" style="1" hidden="1" customWidth="1"/>
    <col min="8690" max="8690" width="54.140625" style="1" customWidth="1"/>
    <col min="8691" max="8691" width="13" style="1" customWidth="1"/>
    <col min="8692" max="8692" width="12" style="1" customWidth="1"/>
    <col min="8693" max="8693" width="13.85546875" style="1" customWidth="1"/>
    <col min="8694" max="8694" width="13.140625" style="1" customWidth="1"/>
    <col min="8695" max="8695" width="12" style="1" customWidth="1"/>
    <col min="8696" max="8696" width="14.140625" style="1" customWidth="1"/>
    <col min="8697" max="8697" width="13.140625" style="1" customWidth="1"/>
    <col min="8698" max="8698" width="12" style="1" customWidth="1"/>
    <col min="8699" max="8699" width="14.140625" style="1" customWidth="1"/>
    <col min="8700" max="8944" width="9.140625" style="1"/>
    <col min="8945" max="8945" width="0" style="1" hidden="1" customWidth="1"/>
    <col min="8946" max="8946" width="54.140625" style="1" customWidth="1"/>
    <col min="8947" max="8947" width="13" style="1" customWidth="1"/>
    <col min="8948" max="8948" width="12" style="1" customWidth="1"/>
    <col min="8949" max="8949" width="13.85546875" style="1" customWidth="1"/>
    <col min="8950" max="8950" width="13.140625" style="1" customWidth="1"/>
    <col min="8951" max="8951" width="12" style="1" customWidth="1"/>
    <col min="8952" max="8952" width="14.140625" style="1" customWidth="1"/>
    <col min="8953" max="8953" width="13.140625" style="1" customWidth="1"/>
    <col min="8954" max="8954" width="12" style="1" customWidth="1"/>
    <col min="8955" max="8955" width="14.140625" style="1" customWidth="1"/>
    <col min="8956" max="9200" width="9.140625" style="1"/>
    <col min="9201" max="9201" width="0" style="1" hidden="1" customWidth="1"/>
    <col min="9202" max="9202" width="54.140625" style="1" customWidth="1"/>
    <col min="9203" max="9203" width="13" style="1" customWidth="1"/>
    <col min="9204" max="9204" width="12" style="1" customWidth="1"/>
    <col min="9205" max="9205" width="13.85546875" style="1" customWidth="1"/>
    <col min="9206" max="9206" width="13.140625" style="1" customWidth="1"/>
    <col min="9207" max="9207" width="12" style="1" customWidth="1"/>
    <col min="9208" max="9208" width="14.140625" style="1" customWidth="1"/>
    <col min="9209" max="9209" width="13.140625" style="1" customWidth="1"/>
    <col min="9210" max="9210" width="12" style="1" customWidth="1"/>
    <col min="9211" max="9211" width="14.140625" style="1" customWidth="1"/>
    <col min="9212" max="9456" width="9.140625" style="1"/>
    <col min="9457" max="9457" width="0" style="1" hidden="1" customWidth="1"/>
    <col min="9458" max="9458" width="54.140625" style="1" customWidth="1"/>
    <col min="9459" max="9459" width="13" style="1" customWidth="1"/>
    <col min="9460" max="9460" width="12" style="1" customWidth="1"/>
    <col min="9461" max="9461" width="13.85546875" style="1" customWidth="1"/>
    <col min="9462" max="9462" width="13.140625" style="1" customWidth="1"/>
    <col min="9463" max="9463" width="12" style="1" customWidth="1"/>
    <col min="9464" max="9464" width="14.140625" style="1" customWidth="1"/>
    <col min="9465" max="9465" width="13.140625" style="1" customWidth="1"/>
    <col min="9466" max="9466" width="12" style="1" customWidth="1"/>
    <col min="9467" max="9467" width="14.140625" style="1" customWidth="1"/>
    <col min="9468" max="9712" width="9.140625" style="1"/>
    <col min="9713" max="9713" width="0" style="1" hidden="1" customWidth="1"/>
    <col min="9714" max="9714" width="54.140625" style="1" customWidth="1"/>
    <col min="9715" max="9715" width="13" style="1" customWidth="1"/>
    <col min="9716" max="9716" width="12" style="1" customWidth="1"/>
    <col min="9717" max="9717" width="13.85546875" style="1" customWidth="1"/>
    <col min="9718" max="9718" width="13.140625" style="1" customWidth="1"/>
    <col min="9719" max="9719" width="12" style="1" customWidth="1"/>
    <col min="9720" max="9720" width="14.140625" style="1" customWidth="1"/>
    <col min="9721" max="9721" width="13.140625" style="1" customWidth="1"/>
    <col min="9722" max="9722" width="12" style="1" customWidth="1"/>
    <col min="9723" max="9723" width="14.140625" style="1" customWidth="1"/>
    <col min="9724" max="9968" width="9.140625" style="1"/>
    <col min="9969" max="9969" width="0" style="1" hidden="1" customWidth="1"/>
    <col min="9970" max="9970" width="54.140625" style="1" customWidth="1"/>
    <col min="9971" max="9971" width="13" style="1" customWidth="1"/>
    <col min="9972" max="9972" width="12" style="1" customWidth="1"/>
    <col min="9973" max="9973" width="13.85546875" style="1" customWidth="1"/>
    <col min="9974" max="9974" width="13.140625" style="1" customWidth="1"/>
    <col min="9975" max="9975" width="12" style="1" customWidth="1"/>
    <col min="9976" max="9976" width="14.140625" style="1" customWidth="1"/>
    <col min="9977" max="9977" width="13.140625" style="1" customWidth="1"/>
    <col min="9978" max="9978" width="12" style="1" customWidth="1"/>
    <col min="9979" max="9979" width="14.140625" style="1" customWidth="1"/>
    <col min="9980" max="10224" width="9.140625" style="1"/>
    <col min="10225" max="10225" width="0" style="1" hidden="1" customWidth="1"/>
    <col min="10226" max="10226" width="54.140625" style="1" customWidth="1"/>
    <col min="10227" max="10227" width="13" style="1" customWidth="1"/>
    <col min="10228" max="10228" width="12" style="1" customWidth="1"/>
    <col min="10229" max="10229" width="13.85546875" style="1" customWidth="1"/>
    <col min="10230" max="10230" width="13.140625" style="1" customWidth="1"/>
    <col min="10231" max="10231" width="12" style="1" customWidth="1"/>
    <col min="10232" max="10232" width="14.140625" style="1" customWidth="1"/>
    <col min="10233" max="10233" width="13.140625" style="1" customWidth="1"/>
    <col min="10234" max="10234" width="12" style="1" customWidth="1"/>
    <col min="10235" max="10235" width="14.140625" style="1" customWidth="1"/>
    <col min="10236" max="10480" width="9.140625" style="1"/>
    <col min="10481" max="10481" width="0" style="1" hidden="1" customWidth="1"/>
    <col min="10482" max="10482" width="54.140625" style="1" customWidth="1"/>
    <col min="10483" max="10483" width="13" style="1" customWidth="1"/>
    <col min="10484" max="10484" width="12" style="1" customWidth="1"/>
    <col min="10485" max="10485" width="13.85546875" style="1" customWidth="1"/>
    <col min="10486" max="10486" width="13.140625" style="1" customWidth="1"/>
    <col min="10487" max="10487" width="12" style="1" customWidth="1"/>
    <col min="10488" max="10488" width="14.140625" style="1" customWidth="1"/>
    <col min="10489" max="10489" width="13.140625" style="1" customWidth="1"/>
    <col min="10490" max="10490" width="12" style="1" customWidth="1"/>
    <col min="10491" max="10491" width="14.140625" style="1" customWidth="1"/>
    <col min="10492" max="10736" width="9.140625" style="1"/>
    <col min="10737" max="10737" width="0" style="1" hidden="1" customWidth="1"/>
    <col min="10738" max="10738" width="54.140625" style="1" customWidth="1"/>
    <col min="10739" max="10739" width="13" style="1" customWidth="1"/>
    <col min="10740" max="10740" width="12" style="1" customWidth="1"/>
    <col min="10741" max="10741" width="13.85546875" style="1" customWidth="1"/>
    <col min="10742" max="10742" width="13.140625" style="1" customWidth="1"/>
    <col min="10743" max="10743" width="12" style="1" customWidth="1"/>
    <col min="10744" max="10744" width="14.140625" style="1" customWidth="1"/>
    <col min="10745" max="10745" width="13.140625" style="1" customWidth="1"/>
    <col min="10746" max="10746" width="12" style="1" customWidth="1"/>
    <col min="10747" max="10747" width="14.140625" style="1" customWidth="1"/>
    <col min="10748" max="10992" width="9.140625" style="1"/>
    <col min="10993" max="10993" width="0" style="1" hidden="1" customWidth="1"/>
    <col min="10994" max="10994" width="54.140625" style="1" customWidth="1"/>
    <col min="10995" max="10995" width="13" style="1" customWidth="1"/>
    <col min="10996" max="10996" width="12" style="1" customWidth="1"/>
    <col min="10997" max="10997" width="13.85546875" style="1" customWidth="1"/>
    <col min="10998" max="10998" width="13.140625" style="1" customWidth="1"/>
    <col min="10999" max="10999" width="12" style="1" customWidth="1"/>
    <col min="11000" max="11000" width="14.140625" style="1" customWidth="1"/>
    <col min="11001" max="11001" width="13.140625" style="1" customWidth="1"/>
    <col min="11002" max="11002" width="12" style="1" customWidth="1"/>
    <col min="11003" max="11003" width="14.140625" style="1" customWidth="1"/>
    <col min="11004" max="11248" width="9.140625" style="1"/>
    <col min="11249" max="11249" width="0" style="1" hidden="1" customWidth="1"/>
    <col min="11250" max="11250" width="54.140625" style="1" customWidth="1"/>
    <col min="11251" max="11251" width="13" style="1" customWidth="1"/>
    <col min="11252" max="11252" width="12" style="1" customWidth="1"/>
    <col min="11253" max="11253" width="13.85546875" style="1" customWidth="1"/>
    <col min="11254" max="11254" width="13.140625" style="1" customWidth="1"/>
    <col min="11255" max="11255" width="12" style="1" customWidth="1"/>
    <col min="11256" max="11256" width="14.140625" style="1" customWidth="1"/>
    <col min="11257" max="11257" width="13.140625" style="1" customWidth="1"/>
    <col min="11258" max="11258" width="12" style="1" customWidth="1"/>
    <col min="11259" max="11259" width="14.140625" style="1" customWidth="1"/>
    <col min="11260" max="11504" width="9.140625" style="1"/>
    <col min="11505" max="11505" width="0" style="1" hidden="1" customWidth="1"/>
    <col min="11506" max="11506" width="54.140625" style="1" customWidth="1"/>
    <col min="11507" max="11507" width="13" style="1" customWidth="1"/>
    <col min="11508" max="11508" width="12" style="1" customWidth="1"/>
    <col min="11509" max="11509" width="13.85546875" style="1" customWidth="1"/>
    <col min="11510" max="11510" width="13.140625" style="1" customWidth="1"/>
    <col min="11511" max="11511" width="12" style="1" customWidth="1"/>
    <col min="11512" max="11512" width="14.140625" style="1" customWidth="1"/>
    <col min="11513" max="11513" width="13.140625" style="1" customWidth="1"/>
    <col min="11514" max="11514" width="12" style="1" customWidth="1"/>
    <col min="11515" max="11515" width="14.140625" style="1" customWidth="1"/>
    <col min="11516" max="11760" width="9.140625" style="1"/>
    <col min="11761" max="11761" width="0" style="1" hidden="1" customWidth="1"/>
    <col min="11762" max="11762" width="54.140625" style="1" customWidth="1"/>
    <col min="11763" max="11763" width="13" style="1" customWidth="1"/>
    <col min="11764" max="11764" width="12" style="1" customWidth="1"/>
    <col min="11765" max="11765" width="13.85546875" style="1" customWidth="1"/>
    <col min="11766" max="11766" width="13.140625" style="1" customWidth="1"/>
    <col min="11767" max="11767" width="12" style="1" customWidth="1"/>
    <col min="11768" max="11768" width="14.140625" style="1" customWidth="1"/>
    <col min="11769" max="11769" width="13.140625" style="1" customWidth="1"/>
    <col min="11770" max="11770" width="12" style="1" customWidth="1"/>
    <col min="11771" max="11771" width="14.140625" style="1" customWidth="1"/>
    <col min="11772" max="12016" width="9.140625" style="1"/>
    <col min="12017" max="12017" width="0" style="1" hidden="1" customWidth="1"/>
    <col min="12018" max="12018" width="54.140625" style="1" customWidth="1"/>
    <col min="12019" max="12019" width="13" style="1" customWidth="1"/>
    <col min="12020" max="12020" width="12" style="1" customWidth="1"/>
    <col min="12021" max="12021" width="13.85546875" style="1" customWidth="1"/>
    <col min="12022" max="12022" width="13.140625" style="1" customWidth="1"/>
    <col min="12023" max="12023" width="12" style="1" customWidth="1"/>
    <col min="12024" max="12024" width="14.140625" style="1" customWidth="1"/>
    <col min="12025" max="12025" width="13.140625" style="1" customWidth="1"/>
    <col min="12026" max="12026" width="12" style="1" customWidth="1"/>
    <col min="12027" max="12027" width="14.140625" style="1" customWidth="1"/>
    <col min="12028" max="12272" width="9.140625" style="1"/>
    <col min="12273" max="12273" width="0" style="1" hidden="1" customWidth="1"/>
    <col min="12274" max="12274" width="54.140625" style="1" customWidth="1"/>
    <col min="12275" max="12275" width="13" style="1" customWidth="1"/>
    <col min="12276" max="12276" width="12" style="1" customWidth="1"/>
    <col min="12277" max="12277" width="13.85546875" style="1" customWidth="1"/>
    <col min="12278" max="12278" width="13.140625" style="1" customWidth="1"/>
    <col min="12279" max="12279" width="12" style="1" customWidth="1"/>
    <col min="12280" max="12280" width="14.140625" style="1" customWidth="1"/>
    <col min="12281" max="12281" width="13.140625" style="1" customWidth="1"/>
    <col min="12282" max="12282" width="12" style="1" customWidth="1"/>
    <col min="12283" max="12283" width="14.140625" style="1" customWidth="1"/>
    <col min="12284" max="12528" width="9.140625" style="1"/>
    <col min="12529" max="12529" width="0" style="1" hidden="1" customWidth="1"/>
    <col min="12530" max="12530" width="54.140625" style="1" customWidth="1"/>
    <col min="12531" max="12531" width="13" style="1" customWidth="1"/>
    <col min="12532" max="12532" width="12" style="1" customWidth="1"/>
    <col min="12533" max="12533" width="13.85546875" style="1" customWidth="1"/>
    <col min="12534" max="12534" width="13.140625" style="1" customWidth="1"/>
    <col min="12535" max="12535" width="12" style="1" customWidth="1"/>
    <col min="12536" max="12536" width="14.140625" style="1" customWidth="1"/>
    <col min="12537" max="12537" width="13.140625" style="1" customWidth="1"/>
    <col min="12538" max="12538" width="12" style="1" customWidth="1"/>
    <col min="12539" max="12539" width="14.140625" style="1" customWidth="1"/>
    <col min="12540" max="12784" width="9.140625" style="1"/>
    <col min="12785" max="12785" width="0" style="1" hidden="1" customWidth="1"/>
    <col min="12786" max="12786" width="54.140625" style="1" customWidth="1"/>
    <col min="12787" max="12787" width="13" style="1" customWidth="1"/>
    <col min="12788" max="12788" width="12" style="1" customWidth="1"/>
    <col min="12789" max="12789" width="13.85546875" style="1" customWidth="1"/>
    <col min="12790" max="12790" width="13.140625" style="1" customWidth="1"/>
    <col min="12791" max="12791" width="12" style="1" customWidth="1"/>
    <col min="12792" max="12792" width="14.140625" style="1" customWidth="1"/>
    <col min="12793" max="12793" width="13.140625" style="1" customWidth="1"/>
    <col min="12794" max="12794" width="12" style="1" customWidth="1"/>
    <col min="12795" max="12795" width="14.140625" style="1" customWidth="1"/>
    <col min="12796" max="13040" width="9.140625" style="1"/>
    <col min="13041" max="13041" width="0" style="1" hidden="1" customWidth="1"/>
    <col min="13042" max="13042" width="54.140625" style="1" customWidth="1"/>
    <col min="13043" max="13043" width="13" style="1" customWidth="1"/>
    <col min="13044" max="13044" width="12" style="1" customWidth="1"/>
    <col min="13045" max="13045" width="13.85546875" style="1" customWidth="1"/>
    <col min="13046" max="13046" width="13.140625" style="1" customWidth="1"/>
    <col min="13047" max="13047" width="12" style="1" customWidth="1"/>
    <col min="13048" max="13048" width="14.140625" style="1" customWidth="1"/>
    <col min="13049" max="13049" width="13.140625" style="1" customWidth="1"/>
    <col min="13050" max="13050" width="12" style="1" customWidth="1"/>
    <col min="13051" max="13051" width="14.140625" style="1" customWidth="1"/>
    <col min="13052" max="13296" width="9.140625" style="1"/>
    <col min="13297" max="13297" width="0" style="1" hidden="1" customWidth="1"/>
    <col min="13298" max="13298" width="54.140625" style="1" customWidth="1"/>
    <col min="13299" max="13299" width="13" style="1" customWidth="1"/>
    <col min="13300" max="13300" width="12" style="1" customWidth="1"/>
    <col min="13301" max="13301" width="13.85546875" style="1" customWidth="1"/>
    <col min="13302" max="13302" width="13.140625" style="1" customWidth="1"/>
    <col min="13303" max="13303" width="12" style="1" customWidth="1"/>
    <col min="13304" max="13304" width="14.140625" style="1" customWidth="1"/>
    <col min="13305" max="13305" width="13.140625" style="1" customWidth="1"/>
    <col min="13306" max="13306" width="12" style="1" customWidth="1"/>
    <col min="13307" max="13307" width="14.140625" style="1" customWidth="1"/>
    <col min="13308" max="13552" width="9.140625" style="1"/>
    <col min="13553" max="13553" width="0" style="1" hidden="1" customWidth="1"/>
    <col min="13554" max="13554" width="54.140625" style="1" customWidth="1"/>
    <col min="13555" max="13555" width="13" style="1" customWidth="1"/>
    <col min="13556" max="13556" width="12" style="1" customWidth="1"/>
    <col min="13557" max="13557" width="13.85546875" style="1" customWidth="1"/>
    <col min="13558" max="13558" width="13.140625" style="1" customWidth="1"/>
    <col min="13559" max="13559" width="12" style="1" customWidth="1"/>
    <col min="13560" max="13560" width="14.140625" style="1" customWidth="1"/>
    <col min="13561" max="13561" width="13.140625" style="1" customWidth="1"/>
    <col min="13562" max="13562" width="12" style="1" customWidth="1"/>
    <col min="13563" max="13563" width="14.140625" style="1" customWidth="1"/>
    <col min="13564" max="13808" width="9.140625" style="1"/>
    <col min="13809" max="13809" width="0" style="1" hidden="1" customWidth="1"/>
    <col min="13810" max="13810" width="54.140625" style="1" customWidth="1"/>
    <col min="13811" max="13811" width="13" style="1" customWidth="1"/>
    <col min="13812" max="13812" width="12" style="1" customWidth="1"/>
    <col min="13813" max="13813" width="13.85546875" style="1" customWidth="1"/>
    <col min="13814" max="13814" width="13.140625" style="1" customWidth="1"/>
    <col min="13815" max="13815" width="12" style="1" customWidth="1"/>
    <col min="13816" max="13816" width="14.140625" style="1" customWidth="1"/>
    <col min="13817" max="13817" width="13.140625" style="1" customWidth="1"/>
    <col min="13818" max="13818" width="12" style="1" customWidth="1"/>
    <col min="13819" max="13819" width="14.140625" style="1" customWidth="1"/>
    <col min="13820" max="14064" width="9.140625" style="1"/>
    <col min="14065" max="14065" width="0" style="1" hidden="1" customWidth="1"/>
    <col min="14066" max="14066" width="54.140625" style="1" customWidth="1"/>
    <col min="14067" max="14067" width="13" style="1" customWidth="1"/>
    <col min="14068" max="14068" width="12" style="1" customWidth="1"/>
    <col min="14069" max="14069" width="13.85546875" style="1" customWidth="1"/>
    <col min="14070" max="14070" width="13.140625" style="1" customWidth="1"/>
    <col min="14071" max="14071" width="12" style="1" customWidth="1"/>
    <col min="14072" max="14072" width="14.140625" style="1" customWidth="1"/>
    <col min="14073" max="14073" width="13.140625" style="1" customWidth="1"/>
    <col min="14074" max="14074" width="12" style="1" customWidth="1"/>
    <col min="14075" max="14075" width="14.140625" style="1" customWidth="1"/>
    <col min="14076" max="14320" width="9.140625" style="1"/>
    <col min="14321" max="14321" width="0" style="1" hidden="1" customWidth="1"/>
    <col min="14322" max="14322" width="54.140625" style="1" customWidth="1"/>
    <col min="14323" max="14323" width="13" style="1" customWidth="1"/>
    <col min="14324" max="14324" width="12" style="1" customWidth="1"/>
    <col min="14325" max="14325" width="13.85546875" style="1" customWidth="1"/>
    <col min="14326" max="14326" width="13.140625" style="1" customWidth="1"/>
    <col min="14327" max="14327" width="12" style="1" customWidth="1"/>
    <col min="14328" max="14328" width="14.140625" style="1" customWidth="1"/>
    <col min="14329" max="14329" width="13.140625" style="1" customWidth="1"/>
    <col min="14330" max="14330" width="12" style="1" customWidth="1"/>
    <col min="14331" max="14331" width="14.140625" style="1" customWidth="1"/>
    <col min="14332" max="14576" width="9.140625" style="1"/>
    <col min="14577" max="14577" width="0" style="1" hidden="1" customWidth="1"/>
    <col min="14578" max="14578" width="54.140625" style="1" customWidth="1"/>
    <col min="14579" max="14579" width="13" style="1" customWidth="1"/>
    <col min="14580" max="14580" width="12" style="1" customWidth="1"/>
    <col min="14581" max="14581" width="13.85546875" style="1" customWidth="1"/>
    <col min="14582" max="14582" width="13.140625" style="1" customWidth="1"/>
    <col min="14583" max="14583" width="12" style="1" customWidth="1"/>
    <col min="14584" max="14584" width="14.140625" style="1" customWidth="1"/>
    <col min="14585" max="14585" width="13.140625" style="1" customWidth="1"/>
    <col min="14586" max="14586" width="12" style="1" customWidth="1"/>
    <col min="14587" max="14587" width="14.140625" style="1" customWidth="1"/>
    <col min="14588" max="14832" width="9.140625" style="1"/>
    <col min="14833" max="14833" width="0" style="1" hidden="1" customWidth="1"/>
    <col min="14834" max="14834" width="54.140625" style="1" customWidth="1"/>
    <col min="14835" max="14835" width="13" style="1" customWidth="1"/>
    <col min="14836" max="14836" width="12" style="1" customWidth="1"/>
    <col min="14837" max="14837" width="13.85546875" style="1" customWidth="1"/>
    <col min="14838" max="14838" width="13.140625" style="1" customWidth="1"/>
    <col min="14839" max="14839" width="12" style="1" customWidth="1"/>
    <col min="14840" max="14840" width="14.140625" style="1" customWidth="1"/>
    <col min="14841" max="14841" width="13.140625" style="1" customWidth="1"/>
    <col min="14842" max="14842" width="12" style="1" customWidth="1"/>
    <col min="14843" max="14843" width="14.140625" style="1" customWidth="1"/>
    <col min="14844" max="15088" width="9.140625" style="1"/>
    <col min="15089" max="15089" width="0" style="1" hidden="1" customWidth="1"/>
    <col min="15090" max="15090" width="54.140625" style="1" customWidth="1"/>
    <col min="15091" max="15091" width="13" style="1" customWidth="1"/>
    <col min="15092" max="15092" width="12" style="1" customWidth="1"/>
    <col min="15093" max="15093" width="13.85546875" style="1" customWidth="1"/>
    <col min="15094" max="15094" width="13.140625" style="1" customWidth="1"/>
    <col min="15095" max="15095" width="12" style="1" customWidth="1"/>
    <col min="15096" max="15096" width="14.140625" style="1" customWidth="1"/>
    <col min="15097" max="15097" width="13.140625" style="1" customWidth="1"/>
    <col min="15098" max="15098" width="12" style="1" customWidth="1"/>
    <col min="15099" max="15099" width="14.140625" style="1" customWidth="1"/>
    <col min="15100" max="15344" width="9.140625" style="1"/>
    <col min="15345" max="15345" width="0" style="1" hidden="1" customWidth="1"/>
    <col min="15346" max="15346" width="54.140625" style="1" customWidth="1"/>
    <col min="15347" max="15347" width="13" style="1" customWidth="1"/>
    <col min="15348" max="15348" width="12" style="1" customWidth="1"/>
    <col min="15349" max="15349" width="13.85546875" style="1" customWidth="1"/>
    <col min="15350" max="15350" width="13.140625" style="1" customWidth="1"/>
    <col min="15351" max="15351" width="12" style="1" customWidth="1"/>
    <col min="15352" max="15352" width="14.140625" style="1" customWidth="1"/>
    <col min="15353" max="15353" width="13.140625" style="1" customWidth="1"/>
    <col min="15354" max="15354" width="12" style="1" customWidth="1"/>
    <col min="15355" max="15355" width="14.140625" style="1" customWidth="1"/>
    <col min="15356" max="15600" width="9.140625" style="1"/>
    <col min="15601" max="15601" width="0" style="1" hidden="1" customWidth="1"/>
    <col min="15602" max="15602" width="54.140625" style="1" customWidth="1"/>
    <col min="15603" max="15603" width="13" style="1" customWidth="1"/>
    <col min="15604" max="15604" width="12" style="1" customWidth="1"/>
    <col min="15605" max="15605" width="13.85546875" style="1" customWidth="1"/>
    <col min="15606" max="15606" width="13.140625" style="1" customWidth="1"/>
    <col min="15607" max="15607" width="12" style="1" customWidth="1"/>
    <col min="15608" max="15608" width="14.140625" style="1" customWidth="1"/>
    <col min="15609" max="15609" width="13.140625" style="1" customWidth="1"/>
    <col min="15610" max="15610" width="12" style="1" customWidth="1"/>
    <col min="15611" max="15611" width="14.140625" style="1" customWidth="1"/>
    <col min="15612" max="15856" width="9.140625" style="1"/>
    <col min="15857" max="15857" width="0" style="1" hidden="1" customWidth="1"/>
    <col min="15858" max="15858" width="54.140625" style="1" customWidth="1"/>
    <col min="15859" max="15859" width="13" style="1" customWidth="1"/>
    <col min="15860" max="15860" width="12" style="1" customWidth="1"/>
    <col min="15861" max="15861" width="13.85546875" style="1" customWidth="1"/>
    <col min="15862" max="15862" width="13.140625" style="1" customWidth="1"/>
    <col min="15863" max="15863" width="12" style="1" customWidth="1"/>
    <col min="15864" max="15864" width="14.140625" style="1" customWidth="1"/>
    <col min="15865" max="15865" width="13.140625" style="1" customWidth="1"/>
    <col min="15866" max="15866" width="12" style="1" customWidth="1"/>
    <col min="15867" max="15867" width="14.140625" style="1" customWidth="1"/>
    <col min="15868" max="16112" width="9.140625" style="1"/>
    <col min="16113" max="16113" width="0" style="1" hidden="1" customWidth="1"/>
    <col min="16114" max="16114" width="54.140625" style="1" customWidth="1"/>
    <col min="16115" max="16115" width="13" style="1" customWidth="1"/>
    <col min="16116" max="16116" width="12" style="1" customWidth="1"/>
    <col min="16117" max="16117" width="13.85546875" style="1" customWidth="1"/>
    <col min="16118" max="16118" width="13.140625" style="1" customWidth="1"/>
    <col min="16119" max="16119" width="12" style="1" customWidth="1"/>
    <col min="16120" max="16120" width="14.140625" style="1" customWidth="1"/>
    <col min="16121" max="16121" width="13.140625" style="1" customWidth="1"/>
    <col min="16122" max="16122" width="12" style="1" customWidth="1"/>
    <col min="16123" max="16123" width="14.140625" style="1" customWidth="1"/>
    <col min="16124" max="16384" width="9.140625" style="1"/>
  </cols>
  <sheetData>
    <row r="1" spans="1:10" x14ac:dyDescent="0.2">
      <c r="J1" s="27" t="s">
        <v>268</v>
      </c>
    </row>
    <row r="2" spans="1:10" ht="15.75" x14ac:dyDescent="0.25">
      <c r="F2" s="334"/>
      <c r="G2" s="335"/>
      <c r="I2" s="374" t="s">
        <v>272</v>
      </c>
      <c r="J2" s="375"/>
    </row>
    <row r="3" spans="1:10" x14ac:dyDescent="0.2">
      <c r="G3" s="28"/>
    </row>
    <row r="4" spans="1:10" ht="18" customHeight="1" x14ac:dyDescent="0.2">
      <c r="C4" s="339" t="s">
        <v>181</v>
      </c>
      <c r="D4" s="339"/>
      <c r="E4" s="339"/>
      <c r="F4" s="339"/>
      <c r="G4" s="339"/>
      <c r="H4" s="339"/>
      <c r="I4" s="339"/>
      <c r="J4" s="339"/>
    </row>
    <row r="5" spans="1:10" ht="12.75" customHeight="1" x14ac:dyDescent="0.2">
      <c r="C5" s="4"/>
      <c r="D5" s="5"/>
      <c r="E5" s="6"/>
      <c r="F5" s="6"/>
      <c r="G5" s="20"/>
      <c r="H5" s="6"/>
      <c r="I5" s="6"/>
      <c r="J5" s="20"/>
    </row>
    <row r="6" spans="1:10" ht="14.25" customHeight="1" x14ac:dyDescent="0.2">
      <c r="C6" s="7"/>
      <c r="D6" s="8"/>
      <c r="E6" s="9"/>
      <c r="F6" s="9"/>
      <c r="G6" s="9"/>
      <c r="H6" s="9"/>
      <c r="I6" s="9"/>
      <c r="J6" s="9"/>
    </row>
    <row r="7" spans="1:10" ht="21.75" customHeight="1" x14ac:dyDescent="0.2">
      <c r="A7" s="10"/>
      <c r="B7" s="10"/>
      <c r="C7" s="11" t="s">
        <v>0</v>
      </c>
      <c r="D7" s="371" t="s">
        <v>151</v>
      </c>
      <c r="E7" s="366" t="s">
        <v>279</v>
      </c>
      <c r="F7" s="366"/>
      <c r="G7" s="366"/>
      <c r="H7" s="366" t="s">
        <v>280</v>
      </c>
      <c r="I7" s="366"/>
      <c r="J7" s="366"/>
    </row>
    <row r="8" spans="1:10" ht="18.75" customHeight="1" x14ac:dyDescent="0.2">
      <c r="A8" s="10"/>
      <c r="B8" s="10"/>
      <c r="C8" s="366" t="s">
        <v>2</v>
      </c>
      <c r="D8" s="372"/>
      <c r="E8" s="368" t="s">
        <v>3</v>
      </c>
      <c r="F8" s="369"/>
      <c r="G8" s="370"/>
      <c r="H8" s="368" t="s">
        <v>3</v>
      </c>
      <c r="I8" s="369"/>
      <c r="J8" s="370"/>
    </row>
    <row r="9" spans="1:10" ht="48" x14ac:dyDescent="0.2">
      <c r="A9" s="10"/>
      <c r="B9" s="10"/>
      <c r="C9" s="366" t="s">
        <v>2</v>
      </c>
      <c r="D9" s="373"/>
      <c r="E9" s="13" t="s">
        <v>45</v>
      </c>
      <c r="F9" s="13" t="s">
        <v>44</v>
      </c>
      <c r="G9" s="40" t="s">
        <v>43</v>
      </c>
      <c r="H9" s="13" t="s">
        <v>45</v>
      </c>
      <c r="I9" s="13" t="s">
        <v>44</v>
      </c>
      <c r="J9" s="40" t="s">
        <v>43</v>
      </c>
    </row>
    <row r="10" spans="1:10" ht="11.25" customHeight="1" x14ac:dyDescent="0.2">
      <c r="A10" s="10"/>
      <c r="B10" s="10"/>
      <c r="C10" s="37" t="s">
        <v>180</v>
      </c>
      <c r="D10" s="36"/>
      <c r="E10" s="35"/>
      <c r="F10" s="43" t="s">
        <v>22</v>
      </c>
      <c r="G10" s="65"/>
      <c r="H10" s="35"/>
      <c r="I10" s="43" t="s">
        <v>22</v>
      </c>
      <c r="J10" s="65"/>
    </row>
    <row r="11" spans="1:10" ht="15.75" x14ac:dyDescent="0.2">
      <c r="A11" s="10"/>
      <c r="B11" s="10"/>
      <c r="C11" s="38" t="s">
        <v>179</v>
      </c>
      <c r="D11" s="14"/>
      <c r="E11" s="15"/>
      <c r="F11" s="34" t="s">
        <v>22</v>
      </c>
      <c r="G11" s="17"/>
      <c r="H11" s="15"/>
      <c r="I11" s="34" t="s">
        <v>22</v>
      </c>
      <c r="J11" s="17"/>
    </row>
    <row r="12" spans="1:10" ht="15.75" x14ac:dyDescent="0.2">
      <c r="A12" s="10"/>
      <c r="B12" s="10"/>
      <c r="C12" s="38" t="s">
        <v>178</v>
      </c>
      <c r="D12" s="14"/>
      <c r="E12" s="15"/>
      <c r="F12" s="34" t="s">
        <v>22</v>
      </c>
      <c r="G12" s="17"/>
      <c r="H12" s="15"/>
      <c r="I12" s="34" t="s">
        <v>22</v>
      </c>
      <c r="J12" s="17"/>
    </row>
    <row r="13" spans="1:10" ht="15.75" x14ac:dyDescent="0.2">
      <c r="A13" s="10"/>
      <c r="B13" s="10"/>
      <c r="C13" s="38" t="s">
        <v>177</v>
      </c>
      <c r="D13" s="14"/>
      <c r="E13" s="15"/>
      <c r="F13" s="34" t="s">
        <v>22</v>
      </c>
      <c r="G13" s="17"/>
      <c r="H13" s="15"/>
      <c r="I13" s="34" t="s">
        <v>22</v>
      </c>
      <c r="J13" s="17"/>
    </row>
    <row r="14" spans="1:10" ht="15.75" x14ac:dyDescent="0.2">
      <c r="A14" s="10"/>
      <c r="B14" s="10"/>
      <c r="C14" s="38" t="s">
        <v>176</v>
      </c>
      <c r="D14" s="14"/>
      <c r="E14" s="15"/>
      <c r="F14" s="34" t="s">
        <v>22</v>
      </c>
      <c r="G14" s="17"/>
      <c r="H14" s="15"/>
      <c r="I14" s="34" t="s">
        <v>22</v>
      </c>
      <c r="J14" s="17"/>
    </row>
    <row r="15" spans="1:10" ht="15.75" x14ac:dyDescent="0.2">
      <c r="A15" s="10"/>
      <c r="B15" s="10"/>
      <c r="C15" s="18" t="s">
        <v>175</v>
      </c>
      <c r="D15" s="14"/>
      <c r="E15" s="15"/>
      <c r="F15" s="34" t="s">
        <v>22</v>
      </c>
      <c r="G15" s="17"/>
      <c r="H15" s="15"/>
      <c r="I15" s="34" t="s">
        <v>22</v>
      </c>
      <c r="J15" s="17"/>
    </row>
    <row r="16" spans="1:10" ht="15.75" x14ac:dyDescent="0.2">
      <c r="A16" s="10"/>
      <c r="B16" s="10"/>
      <c r="C16" s="18" t="s">
        <v>174</v>
      </c>
      <c r="D16" s="14"/>
      <c r="E16" s="15"/>
      <c r="F16" s="34" t="s">
        <v>22</v>
      </c>
      <c r="G16" s="17"/>
      <c r="H16" s="15"/>
      <c r="I16" s="34" t="s">
        <v>22</v>
      </c>
      <c r="J16" s="17"/>
    </row>
    <row r="17" spans="1:10" ht="15.75" x14ac:dyDescent="0.2">
      <c r="A17" s="10"/>
      <c r="B17" s="10"/>
      <c r="C17" s="38" t="s">
        <v>173</v>
      </c>
      <c r="D17" s="14"/>
      <c r="E17" s="15"/>
      <c r="F17" s="34" t="s">
        <v>22</v>
      </c>
      <c r="G17" s="17"/>
      <c r="H17" s="15"/>
      <c r="I17" s="34" t="s">
        <v>22</v>
      </c>
      <c r="J17" s="17"/>
    </row>
    <row r="18" spans="1:10" ht="15.75" x14ac:dyDescent="0.2">
      <c r="A18" s="10"/>
      <c r="B18" s="10"/>
      <c r="C18" s="38" t="s">
        <v>172</v>
      </c>
      <c r="D18" s="14"/>
      <c r="E18" s="15"/>
      <c r="F18" s="34" t="s">
        <v>22</v>
      </c>
      <c r="G18" s="17"/>
      <c r="H18" s="15"/>
      <c r="I18" s="34" t="s">
        <v>22</v>
      </c>
      <c r="J18" s="17"/>
    </row>
    <row r="19" spans="1:10" ht="15.75" x14ac:dyDescent="0.2">
      <c r="A19" s="10"/>
      <c r="B19" s="10"/>
      <c r="C19" s="38" t="s">
        <v>171</v>
      </c>
      <c r="D19" s="14"/>
      <c r="E19" s="15"/>
      <c r="F19" s="34" t="s">
        <v>22</v>
      </c>
      <c r="G19" s="17"/>
      <c r="H19" s="15"/>
      <c r="I19" s="34" t="s">
        <v>22</v>
      </c>
      <c r="J19" s="17"/>
    </row>
    <row r="20" spans="1:10" ht="15.75" x14ac:dyDescent="0.2">
      <c r="A20" s="10"/>
      <c r="B20" s="10"/>
      <c r="C20" s="38" t="s">
        <v>170</v>
      </c>
      <c r="D20" s="14"/>
      <c r="E20" s="15"/>
      <c r="F20" s="34" t="s">
        <v>22</v>
      </c>
      <c r="G20" s="17"/>
      <c r="H20" s="15"/>
      <c r="I20" s="34" t="s">
        <v>22</v>
      </c>
      <c r="J20" s="17"/>
    </row>
    <row r="21" spans="1:10" ht="15.75" x14ac:dyDescent="0.2">
      <c r="A21" s="10"/>
      <c r="B21" s="10"/>
      <c r="C21" s="38" t="s">
        <v>169</v>
      </c>
      <c r="D21" s="14"/>
      <c r="E21" s="15"/>
      <c r="F21" s="34" t="s">
        <v>22</v>
      </c>
      <c r="G21" s="17"/>
      <c r="H21" s="15"/>
      <c r="I21" s="34" t="s">
        <v>22</v>
      </c>
      <c r="J21" s="17"/>
    </row>
    <row r="22" spans="1:10" ht="15.75" x14ac:dyDescent="0.2">
      <c r="A22" s="10"/>
      <c r="B22" s="10"/>
      <c r="C22" s="38" t="s">
        <v>168</v>
      </c>
      <c r="D22" s="14"/>
      <c r="E22" s="15"/>
      <c r="F22" s="34" t="s">
        <v>22</v>
      </c>
      <c r="G22" s="17"/>
      <c r="H22" s="15"/>
      <c r="I22" s="34" t="s">
        <v>22</v>
      </c>
      <c r="J22" s="17"/>
    </row>
    <row r="23" spans="1:10" ht="15.75" x14ac:dyDescent="0.2">
      <c r="A23" s="10"/>
      <c r="B23" s="10"/>
      <c r="C23" s="38" t="s">
        <v>167</v>
      </c>
      <c r="D23" s="14"/>
      <c r="E23" s="15"/>
      <c r="F23" s="34" t="s">
        <v>22</v>
      </c>
      <c r="G23" s="17"/>
      <c r="H23" s="15"/>
      <c r="I23" s="34" t="s">
        <v>22</v>
      </c>
      <c r="J23" s="17"/>
    </row>
    <row r="24" spans="1:10" ht="15.75" x14ac:dyDescent="0.2">
      <c r="A24" s="10"/>
      <c r="B24" s="10"/>
      <c r="C24" s="38" t="s">
        <v>166</v>
      </c>
      <c r="D24" s="14"/>
      <c r="E24" s="15"/>
      <c r="F24" s="34" t="s">
        <v>22</v>
      </c>
      <c r="G24" s="17"/>
      <c r="H24" s="15"/>
      <c r="I24" s="34" t="s">
        <v>22</v>
      </c>
      <c r="J24" s="17"/>
    </row>
    <row r="25" spans="1:10" ht="15.75" x14ac:dyDescent="0.2">
      <c r="A25" s="10"/>
      <c r="B25" s="10"/>
      <c r="C25" s="38" t="s">
        <v>165</v>
      </c>
      <c r="D25" s="14"/>
      <c r="E25" s="15"/>
      <c r="F25" s="34" t="s">
        <v>22</v>
      </c>
      <c r="G25" s="17"/>
      <c r="H25" s="15"/>
      <c r="I25" s="34" t="s">
        <v>22</v>
      </c>
      <c r="J25" s="17"/>
    </row>
    <row r="26" spans="1:10" ht="15.75" x14ac:dyDescent="0.2">
      <c r="A26" s="10"/>
      <c r="B26" s="10"/>
      <c r="C26" s="38" t="s">
        <v>164</v>
      </c>
      <c r="D26" s="14"/>
      <c r="E26" s="15"/>
      <c r="F26" s="34" t="s">
        <v>22</v>
      </c>
      <c r="G26" s="17"/>
      <c r="H26" s="15"/>
      <c r="I26" s="34" t="s">
        <v>22</v>
      </c>
      <c r="J26" s="17"/>
    </row>
    <row r="27" spans="1:10" ht="15.75" x14ac:dyDescent="0.2">
      <c r="A27" s="10"/>
      <c r="B27" s="10"/>
      <c r="C27" s="38" t="s">
        <v>163</v>
      </c>
      <c r="D27" s="14"/>
      <c r="E27" s="15"/>
      <c r="F27" s="34" t="s">
        <v>22</v>
      </c>
      <c r="G27" s="17"/>
      <c r="H27" s="15"/>
      <c r="I27" s="34" t="s">
        <v>22</v>
      </c>
      <c r="J27" s="17"/>
    </row>
    <row r="28" spans="1:10" ht="31.5" x14ac:dyDescent="0.2">
      <c r="A28" s="10"/>
      <c r="B28" s="10"/>
      <c r="C28" s="38" t="s">
        <v>162</v>
      </c>
      <c r="D28" s="14"/>
      <c r="E28" s="15"/>
      <c r="F28" s="34" t="s">
        <v>22</v>
      </c>
      <c r="G28" s="17"/>
      <c r="H28" s="15"/>
      <c r="I28" s="34" t="s">
        <v>22</v>
      </c>
      <c r="J28" s="17"/>
    </row>
    <row r="29" spans="1:10" ht="31.5" x14ac:dyDescent="0.2">
      <c r="A29" s="10"/>
      <c r="B29" s="10"/>
      <c r="C29" s="38" t="s">
        <v>161</v>
      </c>
      <c r="D29" s="14"/>
      <c r="E29" s="15"/>
      <c r="F29" s="34" t="s">
        <v>22</v>
      </c>
      <c r="G29" s="17"/>
      <c r="H29" s="15"/>
      <c r="I29" s="34" t="s">
        <v>22</v>
      </c>
      <c r="J29" s="17"/>
    </row>
    <row r="30" spans="1:10" ht="31.5" x14ac:dyDescent="0.2">
      <c r="A30" s="10"/>
      <c r="B30" s="10"/>
      <c r="C30" s="18" t="s">
        <v>160</v>
      </c>
      <c r="D30" s="63"/>
      <c r="E30" s="64"/>
      <c r="F30" s="34" t="s">
        <v>22</v>
      </c>
      <c r="G30" s="17"/>
      <c r="H30" s="64"/>
      <c r="I30" s="34" t="s">
        <v>22</v>
      </c>
      <c r="J30" s="17"/>
    </row>
    <row r="31" spans="1:10" ht="15.75" x14ac:dyDescent="0.2">
      <c r="A31" s="10"/>
      <c r="B31" s="10"/>
      <c r="C31" s="38" t="s">
        <v>159</v>
      </c>
      <c r="D31" s="14"/>
      <c r="E31" s="15"/>
      <c r="F31" s="34" t="s">
        <v>22</v>
      </c>
      <c r="G31" s="17"/>
      <c r="H31" s="15"/>
      <c r="I31" s="34" t="s">
        <v>22</v>
      </c>
      <c r="J31" s="17"/>
    </row>
    <row r="32" spans="1:10" ht="15.75" x14ac:dyDescent="0.2">
      <c r="A32" s="10"/>
      <c r="B32" s="10"/>
      <c r="C32" s="18" t="s">
        <v>158</v>
      </c>
      <c r="D32" s="63"/>
      <c r="E32" s="62"/>
      <c r="F32" s="34" t="s">
        <v>22</v>
      </c>
      <c r="G32" s="17"/>
      <c r="H32" s="62"/>
      <c r="I32" s="34" t="s">
        <v>22</v>
      </c>
      <c r="J32" s="17"/>
    </row>
    <row r="33" spans="1:10" ht="15.75" x14ac:dyDescent="0.2">
      <c r="A33" s="10"/>
      <c r="B33" s="10"/>
      <c r="C33" s="18" t="s">
        <v>157</v>
      </c>
      <c r="D33" s="63"/>
      <c r="E33" s="62"/>
      <c r="F33" s="34" t="s">
        <v>22</v>
      </c>
      <c r="G33" s="17"/>
      <c r="H33" s="62"/>
      <c r="I33" s="34" t="s">
        <v>22</v>
      </c>
      <c r="J33" s="17"/>
    </row>
    <row r="34" spans="1:10" ht="15.75" x14ac:dyDescent="0.2">
      <c r="A34" s="10"/>
      <c r="B34" s="10"/>
      <c r="C34" s="38" t="s">
        <v>156</v>
      </c>
      <c r="D34" s="14"/>
      <c r="E34" s="15"/>
      <c r="F34" s="34" t="s">
        <v>22</v>
      </c>
      <c r="G34" s="17"/>
      <c r="H34" s="15"/>
      <c r="I34" s="34" t="s">
        <v>22</v>
      </c>
      <c r="J34" s="17"/>
    </row>
    <row r="35" spans="1:10" ht="15.75" x14ac:dyDescent="0.2">
      <c r="A35" s="10"/>
      <c r="B35" s="10"/>
      <c r="C35" s="18" t="s">
        <v>155</v>
      </c>
      <c r="D35" s="63"/>
      <c r="E35" s="62"/>
      <c r="F35" s="34" t="s">
        <v>22</v>
      </c>
      <c r="G35" s="17"/>
      <c r="H35" s="62"/>
      <c r="I35" s="34" t="s">
        <v>22</v>
      </c>
      <c r="J35" s="17"/>
    </row>
    <row r="36" spans="1:10" ht="15.75" x14ac:dyDescent="0.2">
      <c r="A36" s="10"/>
      <c r="B36" s="10"/>
      <c r="C36" s="38" t="s">
        <v>154</v>
      </c>
      <c r="D36" s="14"/>
      <c r="E36" s="15"/>
      <c r="F36" s="34" t="s">
        <v>22</v>
      </c>
      <c r="G36" s="17"/>
      <c r="H36" s="15"/>
      <c r="I36" s="34" t="s">
        <v>22</v>
      </c>
      <c r="J36" s="17"/>
    </row>
    <row r="37" spans="1:10" ht="15.75" x14ac:dyDescent="0.2">
      <c r="A37" s="10"/>
      <c r="B37" s="10"/>
      <c r="C37" s="38" t="s">
        <v>153</v>
      </c>
      <c r="D37" s="14"/>
      <c r="E37" s="15"/>
      <c r="F37" s="34" t="s">
        <v>22</v>
      </c>
      <c r="G37" s="17"/>
      <c r="H37" s="15"/>
      <c r="I37" s="34" t="s">
        <v>22</v>
      </c>
      <c r="J37" s="17"/>
    </row>
    <row r="38" spans="1:10" ht="15.75" x14ac:dyDescent="0.2">
      <c r="A38" s="10"/>
      <c r="B38" s="10"/>
      <c r="C38" s="18" t="s">
        <v>9</v>
      </c>
      <c r="D38" s="14"/>
      <c r="E38" s="15"/>
      <c r="F38" s="34" t="s">
        <v>22</v>
      </c>
      <c r="G38" s="17"/>
      <c r="H38" s="15"/>
      <c r="I38" s="34" t="s">
        <v>22</v>
      </c>
      <c r="J38" s="17"/>
    </row>
    <row r="39" spans="1:10" ht="15.75" x14ac:dyDescent="0.2">
      <c r="A39" s="10"/>
      <c r="B39" s="10"/>
      <c r="C39" s="18" t="s">
        <v>10</v>
      </c>
      <c r="D39" s="14"/>
      <c r="E39" s="15"/>
      <c r="F39" s="34" t="s">
        <v>22</v>
      </c>
      <c r="G39" s="17"/>
      <c r="H39" s="15"/>
      <c r="I39" s="34" t="s">
        <v>22</v>
      </c>
      <c r="J39" s="17"/>
    </row>
    <row r="40" spans="1:10" ht="15.75" x14ac:dyDescent="0.2">
      <c r="A40" s="10"/>
      <c r="B40" s="10"/>
      <c r="C40" s="18" t="s">
        <v>11</v>
      </c>
      <c r="D40" s="14"/>
      <c r="E40" s="15"/>
      <c r="F40" s="34" t="s">
        <v>22</v>
      </c>
      <c r="G40" s="17"/>
      <c r="H40" s="15"/>
      <c r="I40" s="34" t="s">
        <v>22</v>
      </c>
      <c r="J40" s="17"/>
    </row>
    <row r="41" spans="1:10" ht="15.75" x14ac:dyDescent="0.2">
      <c r="A41" s="10"/>
      <c r="B41" s="10"/>
      <c r="C41" s="18" t="s">
        <v>12</v>
      </c>
      <c r="D41" s="14"/>
      <c r="E41" s="15"/>
      <c r="F41" s="34" t="s">
        <v>22</v>
      </c>
      <c r="G41" s="17"/>
      <c r="H41" s="15"/>
      <c r="I41" s="34" t="s">
        <v>22</v>
      </c>
      <c r="J41" s="17"/>
    </row>
    <row r="42" spans="1:10" ht="48" customHeight="1" x14ac:dyDescent="0.2">
      <c r="A42" s="10"/>
      <c r="B42" s="10"/>
      <c r="C42" s="366" t="s">
        <v>152</v>
      </c>
      <c r="D42" s="366" t="s">
        <v>151</v>
      </c>
      <c r="E42" s="368" t="s">
        <v>3</v>
      </c>
      <c r="F42" s="369"/>
      <c r="G42" s="370"/>
      <c r="H42" s="368" t="s">
        <v>3</v>
      </c>
      <c r="I42" s="369"/>
      <c r="J42" s="370"/>
    </row>
    <row r="43" spans="1:10" ht="57.75" customHeight="1" x14ac:dyDescent="0.2">
      <c r="A43" s="10"/>
      <c r="B43" s="10"/>
      <c r="C43" s="367"/>
      <c r="D43" s="366"/>
      <c r="E43" s="13" t="s">
        <v>45</v>
      </c>
      <c r="F43" s="13" t="s">
        <v>44</v>
      </c>
      <c r="G43" s="40" t="s">
        <v>43</v>
      </c>
      <c r="H43" s="13" t="s">
        <v>45</v>
      </c>
      <c r="I43" s="13" t="s">
        <v>44</v>
      </c>
      <c r="J43" s="40" t="s">
        <v>43</v>
      </c>
    </row>
    <row r="44" spans="1:10" ht="15.75" x14ac:dyDescent="0.2">
      <c r="A44" s="124">
        <v>1</v>
      </c>
      <c r="B44" s="61"/>
      <c r="C44" s="52" t="s">
        <v>150</v>
      </c>
      <c r="D44" s="60" t="s">
        <v>149</v>
      </c>
      <c r="E44" s="56"/>
      <c r="F44" s="34" t="s">
        <v>22</v>
      </c>
      <c r="G44" s="42"/>
      <c r="H44" s="56"/>
      <c r="I44" s="34" t="s">
        <v>22</v>
      </c>
      <c r="J44" s="42"/>
    </row>
    <row r="45" spans="1:10" ht="78.75" customHeight="1" x14ac:dyDescent="0.2">
      <c r="A45" s="59" t="s">
        <v>148</v>
      </c>
      <c r="B45" s="50" t="s">
        <v>147</v>
      </c>
      <c r="C45" s="38" t="s">
        <v>146</v>
      </c>
      <c r="D45" s="49" t="s">
        <v>145</v>
      </c>
      <c r="E45" s="15"/>
      <c r="F45" s="34" t="s">
        <v>22</v>
      </c>
      <c r="G45" s="45"/>
      <c r="H45" s="15"/>
      <c r="I45" s="34" t="s">
        <v>22</v>
      </c>
      <c r="J45" s="45"/>
    </row>
    <row r="46" spans="1:10" ht="25.5" customHeight="1" x14ac:dyDescent="0.2">
      <c r="A46" s="59" t="s">
        <v>144</v>
      </c>
      <c r="B46" s="44" t="s">
        <v>143</v>
      </c>
      <c r="C46" s="38" t="s">
        <v>142</v>
      </c>
      <c r="D46" s="49" t="s">
        <v>141</v>
      </c>
      <c r="E46" s="15"/>
      <c r="F46" s="34" t="s">
        <v>22</v>
      </c>
      <c r="G46" s="45"/>
      <c r="H46" s="15"/>
      <c r="I46" s="34" t="s">
        <v>22</v>
      </c>
      <c r="J46" s="45"/>
    </row>
    <row r="47" spans="1:10" ht="55.5" customHeight="1" x14ac:dyDescent="0.2">
      <c r="A47" s="59" t="s">
        <v>140</v>
      </c>
      <c r="B47" s="50" t="s">
        <v>139</v>
      </c>
      <c r="C47" s="38" t="s">
        <v>138</v>
      </c>
      <c r="D47" s="49" t="s">
        <v>137</v>
      </c>
      <c r="E47" s="15"/>
      <c r="F47" s="34" t="s">
        <v>22</v>
      </c>
      <c r="G47" s="45"/>
      <c r="H47" s="15"/>
      <c r="I47" s="34" t="s">
        <v>22</v>
      </c>
      <c r="J47" s="45"/>
    </row>
    <row r="48" spans="1:10" ht="15.75" x14ac:dyDescent="0.2">
      <c r="A48" s="59" t="s">
        <v>136</v>
      </c>
      <c r="B48" s="44" t="s">
        <v>63</v>
      </c>
      <c r="C48" s="48" t="s">
        <v>135</v>
      </c>
      <c r="D48" s="34" t="s">
        <v>269</v>
      </c>
      <c r="E48" s="15"/>
      <c r="F48" s="34" t="s">
        <v>22</v>
      </c>
      <c r="G48" s="45"/>
      <c r="H48" s="15"/>
      <c r="I48" s="34" t="s">
        <v>22</v>
      </c>
      <c r="J48" s="45"/>
    </row>
    <row r="49" spans="1:10" ht="15.75" x14ac:dyDescent="0.2">
      <c r="A49" s="59" t="s">
        <v>133</v>
      </c>
      <c r="B49" s="44" t="s">
        <v>132</v>
      </c>
      <c r="C49" s="38" t="s">
        <v>131</v>
      </c>
      <c r="D49" s="34" t="s">
        <v>134</v>
      </c>
      <c r="E49" s="15"/>
      <c r="F49" s="34" t="s">
        <v>22</v>
      </c>
      <c r="G49" s="45"/>
      <c r="H49" s="15"/>
      <c r="I49" s="34" t="s">
        <v>22</v>
      </c>
      <c r="J49" s="45"/>
    </row>
    <row r="50" spans="1:10" ht="15.75" x14ac:dyDescent="0.2">
      <c r="A50" s="59" t="s">
        <v>130</v>
      </c>
      <c r="B50" s="59"/>
      <c r="C50" s="48" t="s">
        <v>129</v>
      </c>
      <c r="D50" s="47" t="s">
        <v>128</v>
      </c>
      <c r="E50" s="34" t="s">
        <v>22</v>
      </c>
      <c r="F50" s="34" t="s">
        <v>22</v>
      </c>
      <c r="G50" s="34" t="s">
        <v>22</v>
      </c>
      <c r="H50" s="34" t="s">
        <v>22</v>
      </c>
      <c r="I50" s="34" t="s">
        <v>22</v>
      </c>
      <c r="J50" s="34" t="s">
        <v>22</v>
      </c>
    </row>
    <row r="51" spans="1:10" ht="15.75" x14ac:dyDescent="0.2">
      <c r="A51" s="59" t="s">
        <v>127</v>
      </c>
      <c r="B51" s="44"/>
      <c r="C51" s="52" t="s">
        <v>126</v>
      </c>
      <c r="D51" s="58" t="s">
        <v>125</v>
      </c>
      <c r="E51" s="15"/>
      <c r="F51" s="34" t="s">
        <v>22</v>
      </c>
      <c r="G51" s="45"/>
      <c r="H51" s="15"/>
      <c r="I51" s="34" t="s">
        <v>22</v>
      </c>
      <c r="J51" s="45"/>
    </row>
    <row r="52" spans="1:10" ht="15.75" x14ac:dyDescent="0.2">
      <c r="A52" s="59" t="s">
        <v>124</v>
      </c>
      <c r="B52" s="44"/>
      <c r="C52" s="52" t="s">
        <v>123</v>
      </c>
      <c r="D52" s="51" t="s">
        <v>122</v>
      </c>
      <c r="E52" s="15"/>
      <c r="F52" s="34" t="s">
        <v>22</v>
      </c>
      <c r="G52" s="45"/>
      <c r="H52" s="15"/>
      <c r="I52" s="34" t="s">
        <v>22</v>
      </c>
      <c r="J52" s="45"/>
    </row>
    <row r="53" spans="1:10" ht="24" x14ac:dyDescent="0.2">
      <c r="A53" s="59" t="s">
        <v>121</v>
      </c>
      <c r="B53" s="44"/>
      <c r="C53" s="18" t="s">
        <v>120</v>
      </c>
      <c r="D53" s="47" t="s">
        <v>119</v>
      </c>
      <c r="E53" s="35"/>
      <c r="F53" s="34" t="s">
        <v>22</v>
      </c>
      <c r="G53" s="42"/>
      <c r="H53" s="35"/>
      <c r="I53" s="34" t="s">
        <v>22</v>
      </c>
      <c r="J53" s="42"/>
    </row>
    <row r="54" spans="1:10" ht="15" customHeight="1" x14ac:dyDescent="0.2">
      <c r="A54" s="59" t="s">
        <v>118</v>
      </c>
      <c r="B54" s="44"/>
      <c r="C54" s="18" t="s">
        <v>117</v>
      </c>
      <c r="D54" s="57" t="s">
        <v>116</v>
      </c>
      <c r="E54" s="56"/>
      <c r="F54" s="34" t="s">
        <v>22</v>
      </c>
      <c r="G54" s="42"/>
      <c r="H54" s="56"/>
      <c r="I54" s="34" t="s">
        <v>22</v>
      </c>
      <c r="J54" s="42"/>
    </row>
    <row r="55" spans="1:10" ht="47.25" customHeight="1" x14ac:dyDescent="0.2">
      <c r="A55" s="59" t="s">
        <v>115</v>
      </c>
      <c r="B55" s="44"/>
      <c r="C55" s="38" t="s">
        <v>114</v>
      </c>
      <c r="D55" s="47" t="s">
        <v>113</v>
      </c>
      <c r="E55" s="46"/>
      <c r="F55" s="34" t="s">
        <v>22</v>
      </c>
      <c r="G55" s="55"/>
      <c r="H55" s="46"/>
      <c r="I55" s="34" t="s">
        <v>22</v>
      </c>
      <c r="J55" s="55"/>
    </row>
    <row r="56" spans="1:10" ht="66.75" customHeight="1" x14ac:dyDescent="0.2">
      <c r="A56" s="59" t="s">
        <v>112</v>
      </c>
      <c r="B56" s="44" t="s">
        <v>63</v>
      </c>
      <c r="C56" s="48" t="s">
        <v>111</v>
      </c>
      <c r="D56" s="54" t="s">
        <v>110</v>
      </c>
      <c r="E56" s="15"/>
      <c r="F56" s="34" t="s">
        <v>22</v>
      </c>
      <c r="G56" s="45"/>
      <c r="H56" s="15"/>
      <c r="I56" s="34" t="s">
        <v>22</v>
      </c>
      <c r="J56" s="45"/>
    </row>
    <row r="57" spans="1:10" ht="18" customHeight="1" x14ac:dyDescent="0.2">
      <c r="A57" s="59" t="s">
        <v>109</v>
      </c>
      <c r="B57" s="44" t="s">
        <v>63</v>
      </c>
      <c r="C57" s="38" t="s">
        <v>108</v>
      </c>
      <c r="D57" s="47" t="s">
        <v>107</v>
      </c>
      <c r="E57" s="15"/>
      <c r="F57" s="34" t="s">
        <v>22</v>
      </c>
      <c r="G57" s="45"/>
      <c r="H57" s="15"/>
      <c r="I57" s="34" t="s">
        <v>22</v>
      </c>
      <c r="J57" s="45"/>
    </row>
    <row r="58" spans="1:10" ht="15.75" x14ac:dyDescent="0.2">
      <c r="A58" s="59" t="s">
        <v>106</v>
      </c>
      <c r="B58" s="44"/>
      <c r="C58" s="18" t="s">
        <v>105</v>
      </c>
      <c r="D58" s="47" t="s">
        <v>104</v>
      </c>
      <c r="E58" s="15"/>
      <c r="F58" s="34" t="s">
        <v>22</v>
      </c>
      <c r="G58" s="45"/>
      <c r="H58" s="15"/>
      <c r="I58" s="34" t="s">
        <v>22</v>
      </c>
      <c r="J58" s="45"/>
    </row>
    <row r="59" spans="1:10" ht="51.75" customHeight="1" x14ac:dyDescent="0.2">
      <c r="A59" s="59" t="s">
        <v>103</v>
      </c>
      <c r="B59" s="50" t="s">
        <v>102</v>
      </c>
      <c r="C59" s="38" t="s">
        <v>101</v>
      </c>
      <c r="D59" s="47" t="s">
        <v>100</v>
      </c>
      <c r="E59" s="15"/>
      <c r="F59" s="34" t="s">
        <v>22</v>
      </c>
      <c r="G59" s="45"/>
      <c r="H59" s="15"/>
      <c r="I59" s="34" t="s">
        <v>22</v>
      </c>
      <c r="J59" s="45"/>
    </row>
    <row r="60" spans="1:10" ht="28.5" customHeight="1" x14ac:dyDescent="0.2">
      <c r="A60" s="59" t="s">
        <v>99</v>
      </c>
      <c r="B60" s="44" t="s">
        <v>63</v>
      </c>
      <c r="C60" s="38" t="s">
        <v>98</v>
      </c>
      <c r="D60" s="54" t="s">
        <v>97</v>
      </c>
      <c r="E60" s="15"/>
      <c r="F60" s="34" t="s">
        <v>22</v>
      </c>
      <c r="G60" s="45"/>
      <c r="H60" s="15"/>
      <c r="I60" s="34" t="s">
        <v>22</v>
      </c>
      <c r="J60" s="45"/>
    </row>
    <row r="61" spans="1:10" ht="45" customHeight="1" x14ac:dyDescent="0.2">
      <c r="A61" s="59" t="s">
        <v>96</v>
      </c>
      <c r="B61" s="44" t="s">
        <v>63</v>
      </c>
      <c r="C61" s="48" t="s">
        <v>95</v>
      </c>
      <c r="D61" s="47" t="s">
        <v>94</v>
      </c>
      <c r="E61" s="15"/>
      <c r="F61" s="34" t="s">
        <v>22</v>
      </c>
      <c r="G61" s="45"/>
      <c r="H61" s="15"/>
      <c r="I61" s="34" t="s">
        <v>22</v>
      </c>
      <c r="J61" s="45"/>
    </row>
    <row r="62" spans="1:10" ht="15.75" x14ac:dyDescent="0.2">
      <c r="A62" s="59" t="s">
        <v>93</v>
      </c>
      <c r="B62" s="44" t="s">
        <v>63</v>
      </c>
      <c r="C62" s="48" t="s">
        <v>92</v>
      </c>
      <c r="D62" s="47" t="s">
        <v>91</v>
      </c>
      <c r="E62" s="15"/>
      <c r="F62" s="34" t="s">
        <v>22</v>
      </c>
      <c r="G62" s="45"/>
      <c r="H62" s="15"/>
      <c r="I62" s="34" t="s">
        <v>22</v>
      </c>
      <c r="J62" s="45"/>
    </row>
    <row r="63" spans="1:10" ht="15.75" x14ac:dyDescent="0.2">
      <c r="A63" s="59" t="s">
        <v>90</v>
      </c>
      <c r="B63" s="44" t="s">
        <v>63</v>
      </c>
      <c r="C63" s="48" t="s">
        <v>89</v>
      </c>
      <c r="D63" s="47" t="s">
        <v>88</v>
      </c>
      <c r="E63" s="15"/>
      <c r="F63" s="34" t="s">
        <v>22</v>
      </c>
      <c r="G63" s="45"/>
      <c r="H63" s="15"/>
      <c r="I63" s="34" t="s">
        <v>22</v>
      </c>
      <c r="J63" s="45"/>
    </row>
    <row r="64" spans="1:10" ht="15.75" x14ac:dyDescent="0.2">
      <c r="A64" s="59" t="s">
        <v>87</v>
      </c>
      <c r="B64" s="44"/>
      <c r="C64" s="52" t="s">
        <v>86</v>
      </c>
      <c r="D64" s="53" t="s">
        <v>85</v>
      </c>
      <c r="E64" s="15"/>
      <c r="F64" s="34" t="s">
        <v>22</v>
      </c>
      <c r="G64" s="45"/>
      <c r="H64" s="15"/>
      <c r="I64" s="34" t="s">
        <v>22</v>
      </c>
      <c r="J64" s="45"/>
    </row>
    <row r="65" spans="1:10" ht="15.75" x14ac:dyDescent="0.2">
      <c r="A65" s="59" t="s">
        <v>84</v>
      </c>
      <c r="B65" s="44"/>
      <c r="C65" s="52" t="s">
        <v>83</v>
      </c>
      <c r="D65" s="51" t="s">
        <v>82</v>
      </c>
      <c r="E65" s="15"/>
      <c r="F65" s="34" t="s">
        <v>22</v>
      </c>
      <c r="G65" s="45"/>
      <c r="H65" s="15"/>
      <c r="I65" s="34" t="s">
        <v>22</v>
      </c>
      <c r="J65" s="45"/>
    </row>
    <row r="66" spans="1:10" ht="33" customHeight="1" x14ac:dyDescent="0.2">
      <c r="A66" s="59" t="s">
        <v>81</v>
      </c>
      <c r="B66" s="50" t="s">
        <v>80</v>
      </c>
      <c r="C66" s="38" t="s">
        <v>79</v>
      </c>
      <c r="D66" s="49" t="s">
        <v>78</v>
      </c>
      <c r="E66" s="15"/>
      <c r="F66" s="34" t="s">
        <v>22</v>
      </c>
      <c r="G66" s="45"/>
      <c r="H66" s="15"/>
      <c r="I66" s="34" t="s">
        <v>22</v>
      </c>
      <c r="J66" s="45"/>
    </row>
    <row r="67" spans="1:10" ht="18" customHeight="1" x14ac:dyDescent="0.2">
      <c r="A67" s="59"/>
      <c r="B67" s="50"/>
      <c r="C67" s="38" t="s">
        <v>77</v>
      </c>
      <c r="D67" s="49"/>
      <c r="E67" s="15"/>
      <c r="F67" s="34" t="s">
        <v>22</v>
      </c>
      <c r="G67" s="45"/>
      <c r="H67" s="15"/>
      <c r="I67" s="34" t="s">
        <v>22</v>
      </c>
      <c r="J67" s="45"/>
    </row>
    <row r="68" spans="1:10" ht="30" customHeight="1" x14ac:dyDescent="0.2">
      <c r="A68" s="59" t="s">
        <v>76</v>
      </c>
      <c r="B68" s="44" t="s">
        <v>63</v>
      </c>
      <c r="C68" s="48" t="s">
        <v>75</v>
      </c>
      <c r="D68" s="47" t="s">
        <v>74</v>
      </c>
      <c r="E68" s="15"/>
      <c r="F68" s="34" t="s">
        <v>22</v>
      </c>
      <c r="G68" s="45"/>
      <c r="H68" s="15"/>
      <c r="I68" s="34" t="s">
        <v>22</v>
      </c>
      <c r="J68" s="45"/>
    </row>
    <row r="69" spans="1:10" ht="15.75" x14ac:dyDescent="0.2">
      <c r="A69" s="59" t="s">
        <v>73</v>
      </c>
      <c r="B69" s="44" t="s">
        <v>63</v>
      </c>
      <c r="C69" s="48" t="s">
        <v>72</v>
      </c>
      <c r="D69" s="47" t="s">
        <v>71</v>
      </c>
      <c r="E69" s="15"/>
      <c r="F69" s="34" t="s">
        <v>22</v>
      </c>
      <c r="G69" s="45"/>
      <c r="H69" s="15"/>
      <c r="I69" s="34" t="s">
        <v>22</v>
      </c>
      <c r="J69" s="45"/>
    </row>
    <row r="70" spans="1:10" ht="15.75" customHeight="1" x14ac:dyDescent="0.2">
      <c r="A70" s="59" t="s">
        <v>70</v>
      </c>
      <c r="B70" s="44" t="s">
        <v>63</v>
      </c>
      <c r="C70" s="48" t="s">
        <v>69</v>
      </c>
      <c r="D70" s="47" t="s">
        <v>68</v>
      </c>
      <c r="E70" s="15"/>
      <c r="F70" s="34" t="s">
        <v>22</v>
      </c>
      <c r="G70" s="45"/>
      <c r="H70" s="15"/>
      <c r="I70" s="34" t="s">
        <v>22</v>
      </c>
      <c r="J70" s="45"/>
    </row>
    <row r="71" spans="1:10" ht="47.25" customHeight="1" x14ac:dyDescent="0.2">
      <c r="A71" s="59" t="s">
        <v>67</v>
      </c>
      <c r="B71" s="44" t="s">
        <v>63</v>
      </c>
      <c r="C71" s="48" t="s">
        <v>66</v>
      </c>
      <c r="D71" s="47" t="s">
        <v>65</v>
      </c>
      <c r="E71" s="15"/>
      <c r="F71" s="34" t="s">
        <v>22</v>
      </c>
      <c r="G71" s="45"/>
      <c r="H71" s="15"/>
      <c r="I71" s="34" t="s">
        <v>22</v>
      </c>
      <c r="J71" s="45"/>
    </row>
    <row r="72" spans="1:10" ht="15.75" x14ac:dyDescent="0.2">
      <c r="A72" s="59" t="s">
        <v>64</v>
      </c>
      <c r="B72" s="44" t="s">
        <v>63</v>
      </c>
      <c r="C72" s="48" t="s">
        <v>62</v>
      </c>
      <c r="D72" s="47" t="s">
        <v>61</v>
      </c>
      <c r="E72" s="15"/>
      <c r="F72" s="34" t="s">
        <v>22</v>
      </c>
      <c r="G72" s="45"/>
      <c r="H72" s="15"/>
      <c r="I72" s="34" t="s">
        <v>22</v>
      </c>
      <c r="J72" s="45"/>
    </row>
    <row r="73" spans="1:10" ht="15.75" x14ac:dyDescent="0.2">
      <c r="A73" s="59"/>
      <c r="B73" s="44"/>
      <c r="C73" s="48" t="s">
        <v>60</v>
      </c>
      <c r="D73" s="47"/>
      <c r="E73" s="15"/>
      <c r="F73" s="34" t="s">
        <v>22</v>
      </c>
      <c r="G73" s="45"/>
      <c r="H73" s="15"/>
      <c r="I73" s="34" t="s">
        <v>22</v>
      </c>
      <c r="J73" s="45"/>
    </row>
    <row r="74" spans="1:10" ht="16.5" customHeight="1" x14ac:dyDescent="0.2">
      <c r="A74" s="59" t="s">
        <v>59</v>
      </c>
      <c r="B74" s="44"/>
      <c r="C74" s="37" t="s">
        <v>58</v>
      </c>
      <c r="D74" s="43" t="s">
        <v>57</v>
      </c>
      <c r="E74" s="15"/>
      <c r="F74" s="34" t="s">
        <v>22</v>
      </c>
      <c r="G74" s="45"/>
      <c r="H74" s="15"/>
      <c r="I74" s="34" t="s">
        <v>22</v>
      </c>
      <c r="J74" s="45"/>
    </row>
    <row r="75" spans="1:10" ht="17.25" customHeight="1" x14ac:dyDescent="0.2">
      <c r="A75" s="59"/>
      <c r="B75" s="44"/>
      <c r="C75" s="18" t="s">
        <v>56</v>
      </c>
      <c r="D75" s="43"/>
      <c r="E75" s="15"/>
      <c r="F75" s="34" t="s">
        <v>22</v>
      </c>
      <c r="G75" s="45"/>
      <c r="H75" s="15"/>
      <c r="I75" s="34" t="s">
        <v>22</v>
      </c>
      <c r="J75" s="45"/>
    </row>
    <row r="76" spans="1:10" ht="14.25" customHeight="1" x14ac:dyDescent="0.2">
      <c r="A76" s="59" t="s">
        <v>55</v>
      </c>
      <c r="B76" s="44"/>
      <c r="C76" s="37" t="s">
        <v>54</v>
      </c>
      <c r="D76" s="43" t="s">
        <v>53</v>
      </c>
      <c r="E76" s="46"/>
      <c r="F76" s="34" t="s">
        <v>22</v>
      </c>
      <c r="G76" s="45"/>
      <c r="H76" s="46"/>
      <c r="I76" s="34" t="s">
        <v>22</v>
      </c>
      <c r="J76" s="45"/>
    </row>
    <row r="77" spans="1:10" ht="18.75" customHeight="1" x14ac:dyDescent="0.2">
      <c r="A77" s="59" t="s">
        <v>52</v>
      </c>
      <c r="B77" s="44"/>
      <c r="C77" s="37" t="s">
        <v>51</v>
      </c>
      <c r="D77" s="43" t="s">
        <v>50</v>
      </c>
      <c r="E77" s="15"/>
      <c r="F77" s="34" t="s">
        <v>22</v>
      </c>
      <c r="G77" s="45"/>
      <c r="H77" s="15"/>
      <c r="I77" s="34" t="s">
        <v>22</v>
      </c>
      <c r="J77" s="45"/>
    </row>
    <row r="78" spans="1:10" ht="23.25" customHeight="1" x14ac:dyDescent="0.2">
      <c r="A78" s="59" t="s">
        <v>49</v>
      </c>
      <c r="B78" s="44"/>
      <c r="C78" s="37" t="s">
        <v>48</v>
      </c>
      <c r="D78" s="43" t="s">
        <v>47</v>
      </c>
      <c r="E78" s="33"/>
      <c r="F78" s="34" t="s">
        <v>22</v>
      </c>
      <c r="G78" s="42"/>
      <c r="H78" s="33"/>
      <c r="I78" s="34" t="s">
        <v>22</v>
      </c>
      <c r="J78" s="42"/>
    </row>
    <row r="79" spans="1:10" ht="54" customHeight="1" x14ac:dyDescent="0.2">
      <c r="A79" s="10"/>
      <c r="B79" s="10"/>
      <c r="C79" s="366" t="s">
        <v>46</v>
      </c>
      <c r="D79" s="29"/>
      <c r="E79" s="368" t="s">
        <v>3</v>
      </c>
      <c r="F79" s="369"/>
      <c r="G79" s="370"/>
      <c r="H79" s="368" t="s">
        <v>3</v>
      </c>
      <c r="I79" s="369"/>
      <c r="J79" s="370"/>
    </row>
    <row r="80" spans="1:10" ht="60" customHeight="1" x14ac:dyDescent="0.2">
      <c r="A80" s="10"/>
      <c r="B80" s="10"/>
      <c r="C80" s="366"/>
      <c r="D80" s="29"/>
      <c r="E80" s="13" t="s">
        <v>45</v>
      </c>
      <c r="F80" s="13" t="s">
        <v>44</v>
      </c>
      <c r="G80" s="40" t="s">
        <v>43</v>
      </c>
      <c r="H80" s="13" t="s">
        <v>45</v>
      </c>
      <c r="I80" s="13" t="s">
        <v>44</v>
      </c>
      <c r="J80" s="40" t="s">
        <v>43</v>
      </c>
    </row>
    <row r="81" spans="1:10" ht="15.75" x14ac:dyDescent="0.2">
      <c r="A81" s="10"/>
      <c r="B81" s="10"/>
      <c r="C81" s="37" t="s">
        <v>42</v>
      </c>
      <c r="D81" s="36"/>
      <c r="E81" s="35"/>
      <c r="F81" s="34" t="s">
        <v>22</v>
      </c>
      <c r="G81" s="33"/>
      <c r="H81" s="35"/>
      <c r="I81" s="34" t="s">
        <v>22</v>
      </c>
      <c r="J81" s="33"/>
    </row>
    <row r="82" spans="1:10" ht="15.75" x14ac:dyDescent="0.2">
      <c r="A82" s="10"/>
      <c r="B82" s="10"/>
      <c r="C82" s="37" t="s">
        <v>41</v>
      </c>
      <c r="D82" s="36"/>
      <c r="E82" s="35"/>
      <c r="F82" s="34" t="s">
        <v>22</v>
      </c>
      <c r="G82" s="39"/>
      <c r="H82" s="35"/>
      <c r="I82" s="34" t="s">
        <v>22</v>
      </c>
      <c r="J82" s="39"/>
    </row>
    <row r="83" spans="1:10" ht="15.75" x14ac:dyDescent="0.2">
      <c r="A83" s="10"/>
      <c r="B83" s="10"/>
      <c r="C83" s="38" t="s">
        <v>40</v>
      </c>
      <c r="D83" s="36"/>
      <c r="E83" s="35"/>
      <c r="F83" s="34" t="s">
        <v>22</v>
      </c>
      <c r="G83" s="39"/>
      <c r="H83" s="35"/>
      <c r="I83" s="34" t="s">
        <v>22</v>
      </c>
      <c r="J83" s="39"/>
    </row>
    <row r="84" spans="1:10" ht="15.75" x14ac:dyDescent="0.2">
      <c r="A84" s="10"/>
      <c r="B84" s="10"/>
      <c r="C84" s="38" t="s">
        <v>39</v>
      </c>
      <c r="D84" s="36"/>
      <c r="E84" s="35"/>
      <c r="F84" s="34" t="s">
        <v>22</v>
      </c>
      <c r="G84" s="39"/>
      <c r="H84" s="35"/>
      <c r="I84" s="34" t="s">
        <v>22</v>
      </c>
      <c r="J84" s="39"/>
    </row>
    <row r="85" spans="1:10" ht="15.75" x14ac:dyDescent="0.2">
      <c r="A85" s="10"/>
      <c r="B85" s="10"/>
      <c r="C85" s="38" t="s">
        <v>38</v>
      </c>
      <c r="D85" s="14"/>
      <c r="E85" s="15"/>
      <c r="F85" s="34" t="s">
        <v>22</v>
      </c>
      <c r="G85" s="16"/>
      <c r="H85" s="15"/>
      <c r="I85" s="34" t="s">
        <v>22</v>
      </c>
      <c r="J85" s="16"/>
    </row>
    <row r="86" spans="1:10" ht="15.75" x14ac:dyDescent="0.2">
      <c r="A86" s="10"/>
      <c r="B86" s="10"/>
      <c r="C86" s="38" t="s">
        <v>37</v>
      </c>
      <c r="D86" s="14"/>
      <c r="E86" s="15"/>
      <c r="F86" s="34" t="s">
        <v>22</v>
      </c>
      <c r="G86" s="16"/>
      <c r="H86" s="15"/>
      <c r="I86" s="34" t="s">
        <v>22</v>
      </c>
      <c r="J86" s="16"/>
    </row>
    <row r="87" spans="1:10" ht="30" customHeight="1" x14ac:dyDescent="0.2">
      <c r="A87" s="10"/>
      <c r="B87" s="10"/>
      <c r="C87" s="38" t="s">
        <v>36</v>
      </c>
      <c r="D87" s="14"/>
      <c r="E87" s="15"/>
      <c r="F87" s="34" t="s">
        <v>22</v>
      </c>
      <c r="G87" s="16"/>
      <c r="H87" s="15"/>
      <c r="I87" s="34" t="s">
        <v>22</v>
      </c>
      <c r="J87" s="16"/>
    </row>
    <row r="88" spans="1:10" ht="15.75" x14ac:dyDescent="0.2">
      <c r="A88" s="10"/>
      <c r="B88" s="10"/>
      <c r="C88" s="38" t="s">
        <v>35</v>
      </c>
      <c r="D88" s="14"/>
      <c r="E88" s="15"/>
      <c r="F88" s="34" t="s">
        <v>22</v>
      </c>
      <c r="G88" s="16"/>
      <c r="H88" s="15"/>
      <c r="I88" s="34" t="s">
        <v>22</v>
      </c>
      <c r="J88" s="16"/>
    </row>
    <row r="89" spans="1:10" ht="31.5" x14ac:dyDescent="0.2">
      <c r="A89" s="10"/>
      <c r="B89" s="10"/>
      <c r="C89" s="38" t="s">
        <v>34</v>
      </c>
      <c r="D89" s="14"/>
      <c r="E89" s="15"/>
      <c r="F89" s="34" t="s">
        <v>22</v>
      </c>
      <c r="G89" s="16"/>
      <c r="H89" s="15"/>
      <c r="I89" s="34" t="s">
        <v>22</v>
      </c>
      <c r="J89" s="16"/>
    </row>
    <row r="90" spans="1:10" ht="15.75" x14ac:dyDescent="0.2">
      <c r="A90" s="10"/>
      <c r="B90" s="10"/>
      <c r="C90" s="38" t="s">
        <v>33</v>
      </c>
      <c r="D90" s="14"/>
      <c r="E90" s="15"/>
      <c r="F90" s="34" t="s">
        <v>22</v>
      </c>
      <c r="G90" s="16"/>
      <c r="H90" s="15"/>
      <c r="I90" s="34" t="s">
        <v>22</v>
      </c>
      <c r="J90" s="16"/>
    </row>
    <row r="91" spans="1:10" ht="15.75" x14ac:dyDescent="0.2">
      <c r="A91" s="10"/>
      <c r="B91" s="10"/>
      <c r="C91" s="38" t="s">
        <v>32</v>
      </c>
      <c r="D91" s="14"/>
      <c r="E91" s="15"/>
      <c r="F91" s="34" t="s">
        <v>22</v>
      </c>
      <c r="G91" s="16"/>
      <c r="H91" s="15"/>
      <c r="I91" s="34" t="s">
        <v>22</v>
      </c>
      <c r="J91" s="16"/>
    </row>
    <row r="92" spans="1:10" ht="15.75" x14ac:dyDescent="0.2">
      <c r="A92" s="10"/>
      <c r="B92" s="10"/>
      <c r="C92" s="38" t="s">
        <v>31</v>
      </c>
      <c r="D92" s="14"/>
      <c r="E92" s="15"/>
      <c r="F92" s="34" t="s">
        <v>22</v>
      </c>
      <c r="G92" s="16"/>
      <c r="H92" s="15"/>
      <c r="I92" s="34" t="s">
        <v>22</v>
      </c>
      <c r="J92" s="16"/>
    </row>
    <row r="93" spans="1:10" ht="17.25" customHeight="1" x14ac:dyDescent="0.2">
      <c r="A93" s="10"/>
      <c r="B93" s="10"/>
      <c r="C93" s="38" t="s">
        <v>30</v>
      </c>
      <c r="D93" s="14"/>
      <c r="E93" s="15"/>
      <c r="F93" s="34" t="s">
        <v>22</v>
      </c>
      <c r="G93" s="16"/>
      <c r="H93" s="15"/>
      <c r="I93" s="34" t="s">
        <v>22</v>
      </c>
      <c r="J93" s="16"/>
    </row>
    <row r="94" spans="1:10" ht="15.75" x14ac:dyDescent="0.2">
      <c r="A94" s="10"/>
      <c r="B94" s="10"/>
      <c r="C94" s="38" t="s">
        <v>29</v>
      </c>
      <c r="D94" s="14"/>
      <c r="E94" s="15"/>
      <c r="F94" s="34" t="s">
        <v>22</v>
      </c>
      <c r="G94" s="16"/>
      <c r="H94" s="15"/>
      <c r="I94" s="34" t="s">
        <v>22</v>
      </c>
      <c r="J94" s="16"/>
    </row>
    <row r="95" spans="1:10" ht="15.75" x14ac:dyDescent="0.2">
      <c r="A95" s="10"/>
      <c r="B95" s="10"/>
      <c r="C95" s="38" t="s">
        <v>28</v>
      </c>
      <c r="D95" s="14"/>
      <c r="E95" s="15"/>
      <c r="F95" s="34" t="s">
        <v>22</v>
      </c>
      <c r="G95" s="16"/>
      <c r="H95" s="15"/>
      <c r="I95" s="34" t="s">
        <v>22</v>
      </c>
      <c r="J95" s="16"/>
    </row>
    <row r="96" spans="1:10" ht="15.75" x14ac:dyDescent="0.2">
      <c r="A96" s="10"/>
      <c r="B96" s="10"/>
      <c r="C96" s="38" t="s">
        <v>27</v>
      </c>
      <c r="D96" s="14"/>
      <c r="E96" s="15"/>
      <c r="F96" s="34" t="s">
        <v>22</v>
      </c>
      <c r="G96" s="16"/>
      <c r="H96" s="15"/>
      <c r="I96" s="34" t="s">
        <v>22</v>
      </c>
      <c r="J96" s="16"/>
    </row>
    <row r="97" spans="1:10" ht="15.75" x14ac:dyDescent="0.2">
      <c r="A97" s="10"/>
      <c r="B97" s="10"/>
      <c r="C97" s="38" t="s">
        <v>26</v>
      </c>
      <c r="D97" s="14"/>
      <c r="E97" s="15"/>
      <c r="F97" s="34" t="s">
        <v>22</v>
      </c>
      <c r="G97" s="16"/>
      <c r="H97" s="15"/>
      <c r="I97" s="34" t="s">
        <v>22</v>
      </c>
      <c r="J97" s="16"/>
    </row>
    <row r="98" spans="1:10" ht="15.75" x14ac:dyDescent="0.2">
      <c r="A98" s="10"/>
      <c r="B98" s="10"/>
      <c r="C98" s="38" t="s">
        <v>25</v>
      </c>
      <c r="D98" s="14"/>
      <c r="E98" s="15"/>
      <c r="F98" s="34" t="s">
        <v>22</v>
      </c>
      <c r="G98" s="16"/>
      <c r="H98" s="15"/>
      <c r="I98" s="34" t="s">
        <v>22</v>
      </c>
      <c r="J98" s="16"/>
    </row>
    <row r="99" spans="1:10" ht="15.75" x14ac:dyDescent="0.2">
      <c r="A99" s="10"/>
      <c r="B99" s="10"/>
      <c r="C99" s="38" t="s">
        <v>24</v>
      </c>
      <c r="D99" s="14"/>
      <c r="E99" s="15"/>
      <c r="F99" s="34" t="s">
        <v>22</v>
      </c>
      <c r="G99" s="16"/>
      <c r="H99" s="15"/>
      <c r="I99" s="34" t="s">
        <v>22</v>
      </c>
      <c r="J99" s="16"/>
    </row>
    <row r="100" spans="1:10" ht="32.25" customHeight="1" x14ac:dyDescent="0.2">
      <c r="A100" s="10"/>
      <c r="B100" s="10"/>
      <c r="C100" s="37" t="s">
        <v>23</v>
      </c>
      <c r="D100" s="36"/>
      <c r="E100" s="35"/>
      <c r="F100" s="34" t="s">
        <v>22</v>
      </c>
      <c r="G100" s="33"/>
      <c r="H100" s="35"/>
      <c r="I100" s="34" t="s">
        <v>22</v>
      </c>
      <c r="J100" s="33"/>
    </row>
    <row r="101" spans="1:10" ht="22.5" customHeight="1" x14ac:dyDescent="0.2">
      <c r="C101" s="41" t="s">
        <v>302</v>
      </c>
      <c r="D101" s="36"/>
      <c r="E101" s="35"/>
      <c r="F101" s="34" t="s">
        <v>22</v>
      </c>
      <c r="G101" s="33"/>
      <c r="H101" s="35"/>
      <c r="I101" s="34" t="s">
        <v>22</v>
      </c>
      <c r="J101" s="33"/>
    </row>
    <row r="102" spans="1:10" ht="27" customHeight="1" x14ac:dyDescent="0.2">
      <c r="C102" s="138" t="s">
        <v>303</v>
      </c>
      <c r="D102" s="36"/>
      <c r="E102" s="35"/>
      <c r="F102" s="34" t="s">
        <v>22</v>
      </c>
      <c r="G102" s="33"/>
      <c r="H102" s="35"/>
      <c r="I102" s="34" t="s">
        <v>22</v>
      </c>
      <c r="J102" s="33"/>
    </row>
    <row r="103" spans="1:10" ht="32.25" customHeight="1" x14ac:dyDescent="0.2">
      <c r="C103" s="138" t="s">
        <v>304</v>
      </c>
      <c r="D103" s="36"/>
      <c r="E103" s="35"/>
      <c r="F103" s="34" t="s">
        <v>22</v>
      </c>
      <c r="G103" s="33"/>
      <c r="H103" s="35"/>
      <c r="I103" s="34" t="s">
        <v>22</v>
      </c>
      <c r="J103" s="33"/>
    </row>
    <row r="104" spans="1:10" ht="34.5" customHeight="1" x14ac:dyDescent="0.2">
      <c r="C104" s="363" t="s">
        <v>21</v>
      </c>
      <c r="D104" s="364"/>
      <c r="E104" s="364"/>
      <c r="F104" s="364"/>
      <c r="G104" s="364"/>
      <c r="H104" s="364"/>
      <c r="I104" s="364"/>
      <c r="J104" s="365"/>
    </row>
    <row r="105" spans="1:10" ht="27" customHeight="1" x14ac:dyDescent="0.3">
      <c r="C105" s="31" t="s">
        <v>19</v>
      </c>
      <c r="D105" s="31"/>
      <c r="E105" s="32"/>
      <c r="F105" s="109" t="s">
        <v>263</v>
      </c>
      <c r="G105" s="32"/>
      <c r="H105" s="67"/>
      <c r="I105" s="31" t="s">
        <v>262</v>
      </c>
    </row>
    <row r="106" spans="1:10" ht="33.75" customHeight="1" x14ac:dyDescent="0.3">
      <c r="C106" s="31" t="s">
        <v>20</v>
      </c>
      <c r="D106" s="31"/>
      <c r="E106" s="32"/>
      <c r="F106" s="109" t="s">
        <v>263</v>
      </c>
      <c r="G106" s="32"/>
      <c r="H106" s="67"/>
      <c r="I106" s="31" t="s">
        <v>262</v>
      </c>
    </row>
    <row r="107" spans="1:10" ht="18.75" x14ac:dyDescent="0.3">
      <c r="C107" s="31" t="s">
        <v>261</v>
      </c>
      <c r="D107" s="31"/>
      <c r="E107" s="32"/>
      <c r="F107" s="31"/>
      <c r="G107" s="32"/>
      <c r="H107" s="67"/>
      <c r="I107" s="31"/>
    </row>
  </sheetData>
  <mergeCells count="17">
    <mergeCell ref="F2:G2"/>
    <mergeCell ref="H79:J79"/>
    <mergeCell ref="D7:D9"/>
    <mergeCell ref="E7:G7"/>
    <mergeCell ref="I2:J2"/>
    <mergeCell ref="C4:J4"/>
    <mergeCell ref="H7:J7"/>
    <mergeCell ref="C104:J104"/>
    <mergeCell ref="C79:C80"/>
    <mergeCell ref="C42:C43"/>
    <mergeCell ref="D42:D43"/>
    <mergeCell ref="C8:C9"/>
    <mergeCell ref="E8:G8"/>
    <mergeCell ref="E42:G42"/>
    <mergeCell ref="E79:G79"/>
    <mergeCell ref="H8:J8"/>
    <mergeCell ref="H42:J42"/>
  </mergeCells>
  <pageMargins left="0" right="0" top="0.15748031496062992" bottom="0.74803149606299213" header="0.31496062992125984" footer="0.31496062992125984"/>
  <pageSetup paperSize="9" scale="55" fitToHeight="0" orientation="portrait" r:id="rId1"/>
  <rowBreaks count="2" manualBreakCount="2">
    <brk id="41" max="16383" man="1"/>
    <brk id="7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workbookViewId="0">
      <selection activeCell="H5" sqref="H5"/>
    </sheetView>
  </sheetViews>
  <sheetFormatPr defaultRowHeight="12.75" x14ac:dyDescent="0.2"/>
  <cols>
    <col min="2" max="2" width="16.28515625" customWidth="1"/>
    <col min="3" max="3" width="20.5703125" customWidth="1"/>
    <col min="4" max="4" width="17.5703125" customWidth="1"/>
    <col min="5" max="5" width="31.28515625" customWidth="1"/>
    <col min="6" max="6" width="36.7109375" customWidth="1"/>
    <col min="7" max="7" width="22.42578125" customWidth="1"/>
    <col min="8" max="8" width="23.85546875" customWidth="1"/>
    <col min="258" max="258" width="16.28515625" customWidth="1"/>
    <col min="259" max="259" width="20.5703125" customWidth="1"/>
    <col min="260" max="260" width="17.5703125" customWidth="1"/>
    <col min="261" max="261" width="31.28515625" customWidth="1"/>
    <col min="262" max="262" width="36.7109375" customWidth="1"/>
    <col min="263" max="263" width="22.42578125" customWidth="1"/>
    <col min="264" max="264" width="23.85546875" customWidth="1"/>
    <col min="514" max="514" width="16.28515625" customWidth="1"/>
    <col min="515" max="515" width="20.5703125" customWidth="1"/>
    <col min="516" max="516" width="17.5703125" customWidth="1"/>
    <col min="517" max="517" width="31.28515625" customWidth="1"/>
    <col min="518" max="518" width="36.7109375" customWidth="1"/>
    <col min="519" max="519" width="22.42578125" customWidth="1"/>
    <col min="520" max="520" width="23.85546875" customWidth="1"/>
    <col min="770" max="770" width="16.28515625" customWidth="1"/>
    <col min="771" max="771" width="20.5703125" customWidth="1"/>
    <col min="772" max="772" width="17.5703125" customWidth="1"/>
    <col min="773" max="773" width="31.28515625" customWidth="1"/>
    <col min="774" max="774" width="36.7109375" customWidth="1"/>
    <col min="775" max="775" width="22.42578125" customWidth="1"/>
    <col min="776" max="776" width="23.85546875" customWidth="1"/>
    <col min="1026" max="1026" width="16.28515625" customWidth="1"/>
    <col min="1027" max="1027" width="20.5703125" customWidth="1"/>
    <col min="1028" max="1028" width="17.5703125" customWidth="1"/>
    <col min="1029" max="1029" width="31.28515625" customWidth="1"/>
    <col min="1030" max="1030" width="36.7109375" customWidth="1"/>
    <col min="1031" max="1031" width="22.42578125" customWidth="1"/>
    <col min="1032" max="1032" width="23.85546875" customWidth="1"/>
    <col min="1282" max="1282" width="16.28515625" customWidth="1"/>
    <col min="1283" max="1283" width="20.5703125" customWidth="1"/>
    <col min="1284" max="1284" width="17.5703125" customWidth="1"/>
    <col min="1285" max="1285" width="31.28515625" customWidth="1"/>
    <col min="1286" max="1286" width="36.7109375" customWidth="1"/>
    <col min="1287" max="1287" width="22.42578125" customWidth="1"/>
    <col min="1288" max="1288" width="23.85546875" customWidth="1"/>
    <col min="1538" max="1538" width="16.28515625" customWidth="1"/>
    <col min="1539" max="1539" width="20.5703125" customWidth="1"/>
    <col min="1540" max="1540" width="17.5703125" customWidth="1"/>
    <col min="1541" max="1541" width="31.28515625" customWidth="1"/>
    <col min="1542" max="1542" width="36.7109375" customWidth="1"/>
    <col min="1543" max="1543" width="22.42578125" customWidth="1"/>
    <col min="1544" max="1544" width="23.85546875" customWidth="1"/>
    <col min="1794" max="1794" width="16.28515625" customWidth="1"/>
    <col min="1795" max="1795" width="20.5703125" customWidth="1"/>
    <col min="1796" max="1796" width="17.5703125" customWidth="1"/>
    <col min="1797" max="1797" width="31.28515625" customWidth="1"/>
    <col min="1798" max="1798" width="36.7109375" customWidth="1"/>
    <col min="1799" max="1799" width="22.42578125" customWidth="1"/>
    <col min="1800" max="1800" width="23.85546875" customWidth="1"/>
    <col min="2050" max="2050" width="16.28515625" customWidth="1"/>
    <col min="2051" max="2051" width="20.5703125" customWidth="1"/>
    <col min="2052" max="2052" width="17.5703125" customWidth="1"/>
    <col min="2053" max="2053" width="31.28515625" customWidth="1"/>
    <col min="2054" max="2054" width="36.7109375" customWidth="1"/>
    <col min="2055" max="2055" width="22.42578125" customWidth="1"/>
    <col min="2056" max="2056" width="23.85546875" customWidth="1"/>
    <col min="2306" max="2306" width="16.28515625" customWidth="1"/>
    <col min="2307" max="2307" width="20.5703125" customWidth="1"/>
    <col min="2308" max="2308" width="17.5703125" customWidth="1"/>
    <col min="2309" max="2309" width="31.28515625" customWidth="1"/>
    <col min="2310" max="2310" width="36.7109375" customWidth="1"/>
    <col min="2311" max="2311" width="22.42578125" customWidth="1"/>
    <col min="2312" max="2312" width="23.85546875" customWidth="1"/>
    <col min="2562" max="2562" width="16.28515625" customWidth="1"/>
    <col min="2563" max="2563" width="20.5703125" customWidth="1"/>
    <col min="2564" max="2564" width="17.5703125" customWidth="1"/>
    <col min="2565" max="2565" width="31.28515625" customWidth="1"/>
    <col min="2566" max="2566" width="36.7109375" customWidth="1"/>
    <col min="2567" max="2567" width="22.42578125" customWidth="1"/>
    <col min="2568" max="2568" width="23.85546875" customWidth="1"/>
    <col min="2818" max="2818" width="16.28515625" customWidth="1"/>
    <col min="2819" max="2819" width="20.5703125" customWidth="1"/>
    <col min="2820" max="2820" width="17.5703125" customWidth="1"/>
    <col min="2821" max="2821" width="31.28515625" customWidth="1"/>
    <col min="2822" max="2822" width="36.7109375" customWidth="1"/>
    <col min="2823" max="2823" width="22.42578125" customWidth="1"/>
    <col min="2824" max="2824" width="23.85546875" customWidth="1"/>
    <col min="3074" max="3074" width="16.28515625" customWidth="1"/>
    <col min="3075" max="3075" width="20.5703125" customWidth="1"/>
    <col min="3076" max="3076" width="17.5703125" customWidth="1"/>
    <col min="3077" max="3077" width="31.28515625" customWidth="1"/>
    <col min="3078" max="3078" width="36.7109375" customWidth="1"/>
    <col min="3079" max="3079" width="22.42578125" customWidth="1"/>
    <col min="3080" max="3080" width="23.85546875" customWidth="1"/>
    <col min="3330" max="3330" width="16.28515625" customWidth="1"/>
    <col min="3331" max="3331" width="20.5703125" customWidth="1"/>
    <col min="3332" max="3332" width="17.5703125" customWidth="1"/>
    <col min="3333" max="3333" width="31.28515625" customWidth="1"/>
    <col min="3334" max="3334" width="36.7109375" customWidth="1"/>
    <col min="3335" max="3335" width="22.42578125" customWidth="1"/>
    <col min="3336" max="3336" width="23.85546875" customWidth="1"/>
    <col min="3586" max="3586" width="16.28515625" customWidth="1"/>
    <col min="3587" max="3587" width="20.5703125" customWidth="1"/>
    <col min="3588" max="3588" width="17.5703125" customWidth="1"/>
    <col min="3589" max="3589" width="31.28515625" customWidth="1"/>
    <col min="3590" max="3590" width="36.7109375" customWidth="1"/>
    <col min="3591" max="3591" width="22.42578125" customWidth="1"/>
    <col min="3592" max="3592" width="23.85546875" customWidth="1"/>
    <col min="3842" max="3842" width="16.28515625" customWidth="1"/>
    <col min="3843" max="3843" width="20.5703125" customWidth="1"/>
    <col min="3844" max="3844" width="17.5703125" customWidth="1"/>
    <col min="3845" max="3845" width="31.28515625" customWidth="1"/>
    <col min="3846" max="3846" width="36.7109375" customWidth="1"/>
    <col min="3847" max="3847" width="22.42578125" customWidth="1"/>
    <col min="3848" max="3848" width="23.85546875" customWidth="1"/>
    <col min="4098" max="4098" width="16.28515625" customWidth="1"/>
    <col min="4099" max="4099" width="20.5703125" customWidth="1"/>
    <col min="4100" max="4100" width="17.5703125" customWidth="1"/>
    <col min="4101" max="4101" width="31.28515625" customWidth="1"/>
    <col min="4102" max="4102" width="36.7109375" customWidth="1"/>
    <col min="4103" max="4103" width="22.42578125" customWidth="1"/>
    <col min="4104" max="4104" width="23.85546875" customWidth="1"/>
    <col min="4354" max="4354" width="16.28515625" customWidth="1"/>
    <col min="4355" max="4355" width="20.5703125" customWidth="1"/>
    <col min="4356" max="4356" width="17.5703125" customWidth="1"/>
    <col min="4357" max="4357" width="31.28515625" customWidth="1"/>
    <col min="4358" max="4358" width="36.7109375" customWidth="1"/>
    <col min="4359" max="4359" width="22.42578125" customWidth="1"/>
    <col min="4360" max="4360" width="23.85546875" customWidth="1"/>
    <col min="4610" max="4610" width="16.28515625" customWidth="1"/>
    <col min="4611" max="4611" width="20.5703125" customWidth="1"/>
    <col min="4612" max="4612" width="17.5703125" customWidth="1"/>
    <col min="4613" max="4613" width="31.28515625" customWidth="1"/>
    <col min="4614" max="4614" width="36.7109375" customWidth="1"/>
    <col min="4615" max="4615" width="22.42578125" customWidth="1"/>
    <col min="4616" max="4616" width="23.85546875" customWidth="1"/>
    <col min="4866" max="4866" width="16.28515625" customWidth="1"/>
    <col min="4867" max="4867" width="20.5703125" customWidth="1"/>
    <col min="4868" max="4868" width="17.5703125" customWidth="1"/>
    <col min="4869" max="4869" width="31.28515625" customWidth="1"/>
    <col min="4870" max="4870" width="36.7109375" customWidth="1"/>
    <col min="4871" max="4871" width="22.42578125" customWidth="1"/>
    <col min="4872" max="4872" width="23.85546875" customWidth="1"/>
    <col min="5122" max="5122" width="16.28515625" customWidth="1"/>
    <col min="5123" max="5123" width="20.5703125" customWidth="1"/>
    <col min="5124" max="5124" width="17.5703125" customWidth="1"/>
    <col min="5125" max="5125" width="31.28515625" customWidth="1"/>
    <col min="5126" max="5126" width="36.7109375" customWidth="1"/>
    <col min="5127" max="5127" width="22.42578125" customWidth="1"/>
    <col min="5128" max="5128" width="23.85546875" customWidth="1"/>
    <col min="5378" max="5378" width="16.28515625" customWidth="1"/>
    <col min="5379" max="5379" width="20.5703125" customWidth="1"/>
    <col min="5380" max="5380" width="17.5703125" customWidth="1"/>
    <col min="5381" max="5381" width="31.28515625" customWidth="1"/>
    <col min="5382" max="5382" width="36.7109375" customWidth="1"/>
    <col min="5383" max="5383" width="22.42578125" customWidth="1"/>
    <col min="5384" max="5384" width="23.85546875" customWidth="1"/>
    <col min="5634" max="5634" width="16.28515625" customWidth="1"/>
    <col min="5635" max="5635" width="20.5703125" customWidth="1"/>
    <col min="5636" max="5636" width="17.5703125" customWidth="1"/>
    <col min="5637" max="5637" width="31.28515625" customWidth="1"/>
    <col min="5638" max="5638" width="36.7109375" customWidth="1"/>
    <col min="5639" max="5639" width="22.42578125" customWidth="1"/>
    <col min="5640" max="5640" width="23.85546875" customWidth="1"/>
    <col min="5890" max="5890" width="16.28515625" customWidth="1"/>
    <col min="5891" max="5891" width="20.5703125" customWidth="1"/>
    <col min="5892" max="5892" width="17.5703125" customWidth="1"/>
    <col min="5893" max="5893" width="31.28515625" customWidth="1"/>
    <col min="5894" max="5894" width="36.7109375" customWidth="1"/>
    <col min="5895" max="5895" width="22.42578125" customWidth="1"/>
    <col min="5896" max="5896" width="23.85546875" customWidth="1"/>
    <col min="6146" max="6146" width="16.28515625" customWidth="1"/>
    <col min="6147" max="6147" width="20.5703125" customWidth="1"/>
    <col min="6148" max="6148" width="17.5703125" customWidth="1"/>
    <col min="6149" max="6149" width="31.28515625" customWidth="1"/>
    <col min="6150" max="6150" width="36.7109375" customWidth="1"/>
    <col min="6151" max="6151" width="22.42578125" customWidth="1"/>
    <col min="6152" max="6152" width="23.85546875" customWidth="1"/>
    <col min="6402" max="6402" width="16.28515625" customWidth="1"/>
    <col min="6403" max="6403" width="20.5703125" customWidth="1"/>
    <col min="6404" max="6404" width="17.5703125" customWidth="1"/>
    <col min="6405" max="6405" width="31.28515625" customWidth="1"/>
    <col min="6406" max="6406" width="36.7109375" customWidth="1"/>
    <col min="6407" max="6407" width="22.42578125" customWidth="1"/>
    <col min="6408" max="6408" width="23.85546875" customWidth="1"/>
    <col min="6658" max="6658" width="16.28515625" customWidth="1"/>
    <col min="6659" max="6659" width="20.5703125" customWidth="1"/>
    <col min="6660" max="6660" width="17.5703125" customWidth="1"/>
    <col min="6661" max="6661" width="31.28515625" customWidth="1"/>
    <col min="6662" max="6662" width="36.7109375" customWidth="1"/>
    <col min="6663" max="6663" width="22.42578125" customWidth="1"/>
    <col min="6664" max="6664" width="23.85546875" customWidth="1"/>
    <col min="6914" max="6914" width="16.28515625" customWidth="1"/>
    <col min="6915" max="6915" width="20.5703125" customWidth="1"/>
    <col min="6916" max="6916" width="17.5703125" customWidth="1"/>
    <col min="6917" max="6917" width="31.28515625" customWidth="1"/>
    <col min="6918" max="6918" width="36.7109375" customWidth="1"/>
    <col min="6919" max="6919" width="22.42578125" customWidth="1"/>
    <col min="6920" max="6920" width="23.85546875" customWidth="1"/>
    <col min="7170" max="7170" width="16.28515625" customWidth="1"/>
    <col min="7171" max="7171" width="20.5703125" customWidth="1"/>
    <col min="7172" max="7172" width="17.5703125" customWidth="1"/>
    <col min="7173" max="7173" width="31.28515625" customWidth="1"/>
    <col min="7174" max="7174" width="36.7109375" customWidth="1"/>
    <col min="7175" max="7175" width="22.42578125" customWidth="1"/>
    <col min="7176" max="7176" width="23.85546875" customWidth="1"/>
    <col min="7426" max="7426" width="16.28515625" customWidth="1"/>
    <col min="7427" max="7427" width="20.5703125" customWidth="1"/>
    <col min="7428" max="7428" width="17.5703125" customWidth="1"/>
    <col min="7429" max="7429" width="31.28515625" customWidth="1"/>
    <col min="7430" max="7430" width="36.7109375" customWidth="1"/>
    <col min="7431" max="7431" width="22.42578125" customWidth="1"/>
    <col min="7432" max="7432" width="23.85546875" customWidth="1"/>
    <col min="7682" max="7682" width="16.28515625" customWidth="1"/>
    <col min="7683" max="7683" width="20.5703125" customWidth="1"/>
    <col min="7684" max="7684" width="17.5703125" customWidth="1"/>
    <col min="7685" max="7685" width="31.28515625" customWidth="1"/>
    <col min="7686" max="7686" width="36.7109375" customWidth="1"/>
    <col min="7687" max="7687" width="22.42578125" customWidth="1"/>
    <col min="7688" max="7688" width="23.85546875" customWidth="1"/>
    <col min="7938" max="7938" width="16.28515625" customWidth="1"/>
    <col min="7939" max="7939" width="20.5703125" customWidth="1"/>
    <col min="7940" max="7940" width="17.5703125" customWidth="1"/>
    <col min="7941" max="7941" width="31.28515625" customWidth="1"/>
    <col min="7942" max="7942" width="36.7109375" customWidth="1"/>
    <col min="7943" max="7943" width="22.42578125" customWidth="1"/>
    <col min="7944" max="7944" width="23.85546875" customWidth="1"/>
    <col min="8194" max="8194" width="16.28515625" customWidth="1"/>
    <col min="8195" max="8195" width="20.5703125" customWidth="1"/>
    <col min="8196" max="8196" width="17.5703125" customWidth="1"/>
    <col min="8197" max="8197" width="31.28515625" customWidth="1"/>
    <col min="8198" max="8198" width="36.7109375" customWidth="1"/>
    <col min="8199" max="8199" width="22.42578125" customWidth="1"/>
    <col min="8200" max="8200" width="23.85546875" customWidth="1"/>
    <col min="8450" max="8450" width="16.28515625" customWidth="1"/>
    <col min="8451" max="8451" width="20.5703125" customWidth="1"/>
    <col min="8452" max="8452" width="17.5703125" customWidth="1"/>
    <col min="8453" max="8453" width="31.28515625" customWidth="1"/>
    <col min="8454" max="8454" width="36.7109375" customWidth="1"/>
    <col min="8455" max="8455" width="22.42578125" customWidth="1"/>
    <col min="8456" max="8456" width="23.85546875" customWidth="1"/>
    <col min="8706" max="8706" width="16.28515625" customWidth="1"/>
    <col min="8707" max="8707" width="20.5703125" customWidth="1"/>
    <col min="8708" max="8708" width="17.5703125" customWidth="1"/>
    <col min="8709" max="8709" width="31.28515625" customWidth="1"/>
    <col min="8710" max="8710" width="36.7109375" customWidth="1"/>
    <col min="8711" max="8711" width="22.42578125" customWidth="1"/>
    <col min="8712" max="8712" width="23.85546875" customWidth="1"/>
    <col min="8962" max="8962" width="16.28515625" customWidth="1"/>
    <col min="8963" max="8963" width="20.5703125" customWidth="1"/>
    <col min="8964" max="8964" width="17.5703125" customWidth="1"/>
    <col min="8965" max="8965" width="31.28515625" customWidth="1"/>
    <col min="8966" max="8966" width="36.7109375" customWidth="1"/>
    <col min="8967" max="8967" width="22.42578125" customWidth="1"/>
    <col min="8968" max="8968" width="23.85546875" customWidth="1"/>
    <col min="9218" max="9218" width="16.28515625" customWidth="1"/>
    <col min="9219" max="9219" width="20.5703125" customWidth="1"/>
    <col min="9220" max="9220" width="17.5703125" customWidth="1"/>
    <col min="9221" max="9221" width="31.28515625" customWidth="1"/>
    <col min="9222" max="9222" width="36.7109375" customWidth="1"/>
    <col min="9223" max="9223" width="22.42578125" customWidth="1"/>
    <col min="9224" max="9224" width="23.85546875" customWidth="1"/>
    <col min="9474" max="9474" width="16.28515625" customWidth="1"/>
    <col min="9475" max="9475" width="20.5703125" customWidth="1"/>
    <col min="9476" max="9476" width="17.5703125" customWidth="1"/>
    <col min="9477" max="9477" width="31.28515625" customWidth="1"/>
    <col min="9478" max="9478" width="36.7109375" customWidth="1"/>
    <col min="9479" max="9479" width="22.42578125" customWidth="1"/>
    <col min="9480" max="9480" width="23.85546875" customWidth="1"/>
    <col min="9730" max="9730" width="16.28515625" customWidth="1"/>
    <col min="9731" max="9731" width="20.5703125" customWidth="1"/>
    <col min="9732" max="9732" width="17.5703125" customWidth="1"/>
    <col min="9733" max="9733" width="31.28515625" customWidth="1"/>
    <col min="9734" max="9734" width="36.7109375" customWidth="1"/>
    <col min="9735" max="9735" width="22.42578125" customWidth="1"/>
    <col min="9736" max="9736" width="23.85546875" customWidth="1"/>
    <col min="9986" max="9986" width="16.28515625" customWidth="1"/>
    <col min="9987" max="9987" width="20.5703125" customWidth="1"/>
    <col min="9988" max="9988" width="17.5703125" customWidth="1"/>
    <col min="9989" max="9989" width="31.28515625" customWidth="1"/>
    <col min="9990" max="9990" width="36.7109375" customWidth="1"/>
    <col min="9991" max="9991" width="22.42578125" customWidth="1"/>
    <col min="9992" max="9992" width="23.85546875" customWidth="1"/>
    <col min="10242" max="10242" width="16.28515625" customWidth="1"/>
    <col min="10243" max="10243" width="20.5703125" customWidth="1"/>
    <col min="10244" max="10244" width="17.5703125" customWidth="1"/>
    <col min="10245" max="10245" width="31.28515625" customWidth="1"/>
    <col min="10246" max="10246" width="36.7109375" customWidth="1"/>
    <col min="10247" max="10247" width="22.42578125" customWidth="1"/>
    <col min="10248" max="10248" width="23.85546875" customWidth="1"/>
    <col min="10498" max="10498" width="16.28515625" customWidth="1"/>
    <col min="10499" max="10499" width="20.5703125" customWidth="1"/>
    <col min="10500" max="10500" width="17.5703125" customWidth="1"/>
    <col min="10501" max="10501" width="31.28515625" customWidth="1"/>
    <col min="10502" max="10502" width="36.7109375" customWidth="1"/>
    <col min="10503" max="10503" width="22.42578125" customWidth="1"/>
    <col min="10504" max="10504" width="23.85546875" customWidth="1"/>
    <col min="10754" max="10754" width="16.28515625" customWidth="1"/>
    <col min="10755" max="10755" width="20.5703125" customWidth="1"/>
    <col min="10756" max="10756" width="17.5703125" customWidth="1"/>
    <col min="10757" max="10757" width="31.28515625" customWidth="1"/>
    <col min="10758" max="10758" width="36.7109375" customWidth="1"/>
    <col min="10759" max="10759" width="22.42578125" customWidth="1"/>
    <col min="10760" max="10760" width="23.85546875" customWidth="1"/>
    <col min="11010" max="11010" width="16.28515625" customWidth="1"/>
    <col min="11011" max="11011" width="20.5703125" customWidth="1"/>
    <col min="11012" max="11012" width="17.5703125" customWidth="1"/>
    <col min="11013" max="11013" width="31.28515625" customWidth="1"/>
    <col min="11014" max="11014" width="36.7109375" customWidth="1"/>
    <col min="11015" max="11015" width="22.42578125" customWidth="1"/>
    <col min="11016" max="11016" width="23.85546875" customWidth="1"/>
    <col min="11266" max="11266" width="16.28515625" customWidth="1"/>
    <col min="11267" max="11267" width="20.5703125" customWidth="1"/>
    <col min="11268" max="11268" width="17.5703125" customWidth="1"/>
    <col min="11269" max="11269" width="31.28515625" customWidth="1"/>
    <col min="11270" max="11270" width="36.7109375" customWidth="1"/>
    <col min="11271" max="11271" width="22.42578125" customWidth="1"/>
    <col min="11272" max="11272" width="23.85546875" customWidth="1"/>
    <col min="11522" max="11522" width="16.28515625" customWidth="1"/>
    <col min="11523" max="11523" width="20.5703125" customWidth="1"/>
    <col min="11524" max="11524" width="17.5703125" customWidth="1"/>
    <col min="11525" max="11525" width="31.28515625" customWidth="1"/>
    <col min="11526" max="11526" width="36.7109375" customWidth="1"/>
    <col min="11527" max="11527" width="22.42578125" customWidth="1"/>
    <col min="11528" max="11528" width="23.85546875" customWidth="1"/>
    <col min="11778" max="11778" width="16.28515625" customWidth="1"/>
    <col min="11779" max="11779" width="20.5703125" customWidth="1"/>
    <col min="11780" max="11780" width="17.5703125" customWidth="1"/>
    <col min="11781" max="11781" width="31.28515625" customWidth="1"/>
    <col min="11782" max="11782" width="36.7109375" customWidth="1"/>
    <col min="11783" max="11783" width="22.42578125" customWidth="1"/>
    <col min="11784" max="11784" width="23.85546875" customWidth="1"/>
    <col min="12034" max="12034" width="16.28515625" customWidth="1"/>
    <col min="12035" max="12035" width="20.5703125" customWidth="1"/>
    <col min="12036" max="12036" width="17.5703125" customWidth="1"/>
    <col min="12037" max="12037" width="31.28515625" customWidth="1"/>
    <col min="12038" max="12038" width="36.7109375" customWidth="1"/>
    <col min="12039" max="12039" width="22.42578125" customWidth="1"/>
    <col min="12040" max="12040" width="23.85546875" customWidth="1"/>
    <col min="12290" max="12290" width="16.28515625" customWidth="1"/>
    <col min="12291" max="12291" width="20.5703125" customWidth="1"/>
    <col min="12292" max="12292" width="17.5703125" customWidth="1"/>
    <col min="12293" max="12293" width="31.28515625" customWidth="1"/>
    <col min="12294" max="12294" width="36.7109375" customWidth="1"/>
    <col min="12295" max="12295" width="22.42578125" customWidth="1"/>
    <col min="12296" max="12296" width="23.85546875" customWidth="1"/>
    <col min="12546" max="12546" width="16.28515625" customWidth="1"/>
    <col min="12547" max="12547" width="20.5703125" customWidth="1"/>
    <col min="12548" max="12548" width="17.5703125" customWidth="1"/>
    <col min="12549" max="12549" width="31.28515625" customWidth="1"/>
    <col min="12550" max="12550" width="36.7109375" customWidth="1"/>
    <col min="12551" max="12551" width="22.42578125" customWidth="1"/>
    <col min="12552" max="12552" width="23.85546875" customWidth="1"/>
    <col min="12802" max="12802" width="16.28515625" customWidth="1"/>
    <col min="12803" max="12803" width="20.5703125" customWidth="1"/>
    <col min="12804" max="12804" width="17.5703125" customWidth="1"/>
    <col min="12805" max="12805" width="31.28515625" customWidth="1"/>
    <col min="12806" max="12806" width="36.7109375" customWidth="1"/>
    <col min="12807" max="12807" width="22.42578125" customWidth="1"/>
    <col min="12808" max="12808" width="23.85546875" customWidth="1"/>
    <col min="13058" max="13058" width="16.28515625" customWidth="1"/>
    <col min="13059" max="13059" width="20.5703125" customWidth="1"/>
    <col min="13060" max="13060" width="17.5703125" customWidth="1"/>
    <col min="13061" max="13061" width="31.28515625" customWidth="1"/>
    <col min="13062" max="13062" width="36.7109375" customWidth="1"/>
    <col min="13063" max="13063" width="22.42578125" customWidth="1"/>
    <col min="13064" max="13064" width="23.85546875" customWidth="1"/>
    <col min="13314" max="13314" width="16.28515625" customWidth="1"/>
    <col min="13315" max="13315" width="20.5703125" customWidth="1"/>
    <col min="13316" max="13316" width="17.5703125" customWidth="1"/>
    <col min="13317" max="13317" width="31.28515625" customWidth="1"/>
    <col min="13318" max="13318" width="36.7109375" customWidth="1"/>
    <col min="13319" max="13319" width="22.42578125" customWidth="1"/>
    <col min="13320" max="13320" width="23.85546875" customWidth="1"/>
    <col min="13570" max="13570" width="16.28515625" customWidth="1"/>
    <col min="13571" max="13571" width="20.5703125" customWidth="1"/>
    <col min="13572" max="13572" width="17.5703125" customWidth="1"/>
    <col min="13573" max="13573" width="31.28515625" customWidth="1"/>
    <col min="13574" max="13574" width="36.7109375" customWidth="1"/>
    <col min="13575" max="13575" width="22.42578125" customWidth="1"/>
    <col min="13576" max="13576" width="23.85546875" customWidth="1"/>
    <col min="13826" max="13826" width="16.28515625" customWidth="1"/>
    <col min="13827" max="13827" width="20.5703125" customWidth="1"/>
    <col min="13828" max="13828" width="17.5703125" customWidth="1"/>
    <col min="13829" max="13829" width="31.28515625" customWidth="1"/>
    <col min="13830" max="13830" width="36.7109375" customWidth="1"/>
    <col min="13831" max="13831" width="22.42578125" customWidth="1"/>
    <col min="13832" max="13832" width="23.85546875" customWidth="1"/>
    <col min="14082" max="14082" width="16.28515625" customWidth="1"/>
    <col min="14083" max="14083" width="20.5703125" customWidth="1"/>
    <col min="14084" max="14084" width="17.5703125" customWidth="1"/>
    <col min="14085" max="14085" width="31.28515625" customWidth="1"/>
    <col min="14086" max="14086" width="36.7109375" customWidth="1"/>
    <col min="14087" max="14087" width="22.42578125" customWidth="1"/>
    <col min="14088" max="14088" width="23.85546875" customWidth="1"/>
    <col min="14338" max="14338" width="16.28515625" customWidth="1"/>
    <col min="14339" max="14339" width="20.5703125" customWidth="1"/>
    <col min="14340" max="14340" width="17.5703125" customWidth="1"/>
    <col min="14341" max="14341" width="31.28515625" customWidth="1"/>
    <col min="14342" max="14342" width="36.7109375" customWidth="1"/>
    <col min="14343" max="14343" width="22.42578125" customWidth="1"/>
    <col min="14344" max="14344" width="23.85546875" customWidth="1"/>
    <col min="14594" max="14594" width="16.28515625" customWidth="1"/>
    <col min="14595" max="14595" width="20.5703125" customWidth="1"/>
    <col min="14596" max="14596" width="17.5703125" customWidth="1"/>
    <col min="14597" max="14597" width="31.28515625" customWidth="1"/>
    <col min="14598" max="14598" width="36.7109375" customWidth="1"/>
    <col min="14599" max="14599" width="22.42578125" customWidth="1"/>
    <col min="14600" max="14600" width="23.85546875" customWidth="1"/>
    <col min="14850" max="14850" width="16.28515625" customWidth="1"/>
    <col min="14851" max="14851" width="20.5703125" customWidth="1"/>
    <col min="14852" max="14852" width="17.5703125" customWidth="1"/>
    <col min="14853" max="14853" width="31.28515625" customWidth="1"/>
    <col min="14854" max="14854" width="36.7109375" customWidth="1"/>
    <col min="14855" max="14855" width="22.42578125" customWidth="1"/>
    <col min="14856" max="14856" width="23.85546875" customWidth="1"/>
    <col min="15106" max="15106" width="16.28515625" customWidth="1"/>
    <col min="15107" max="15107" width="20.5703125" customWidth="1"/>
    <col min="15108" max="15108" width="17.5703125" customWidth="1"/>
    <col min="15109" max="15109" width="31.28515625" customWidth="1"/>
    <col min="15110" max="15110" width="36.7109375" customWidth="1"/>
    <col min="15111" max="15111" width="22.42578125" customWidth="1"/>
    <col min="15112" max="15112" width="23.85546875" customWidth="1"/>
    <col min="15362" max="15362" width="16.28515625" customWidth="1"/>
    <col min="15363" max="15363" width="20.5703125" customWidth="1"/>
    <col min="15364" max="15364" width="17.5703125" customWidth="1"/>
    <col min="15365" max="15365" width="31.28515625" customWidth="1"/>
    <col min="15366" max="15366" width="36.7109375" customWidth="1"/>
    <col min="15367" max="15367" width="22.42578125" customWidth="1"/>
    <col min="15368" max="15368" width="23.85546875" customWidth="1"/>
    <col min="15618" max="15618" width="16.28515625" customWidth="1"/>
    <col min="15619" max="15619" width="20.5703125" customWidth="1"/>
    <col min="15620" max="15620" width="17.5703125" customWidth="1"/>
    <col min="15621" max="15621" width="31.28515625" customWidth="1"/>
    <col min="15622" max="15622" width="36.7109375" customWidth="1"/>
    <col min="15623" max="15623" width="22.42578125" customWidth="1"/>
    <col min="15624" max="15624" width="23.85546875" customWidth="1"/>
    <col min="15874" max="15874" width="16.28515625" customWidth="1"/>
    <col min="15875" max="15875" width="20.5703125" customWidth="1"/>
    <col min="15876" max="15876" width="17.5703125" customWidth="1"/>
    <col min="15877" max="15877" width="31.28515625" customWidth="1"/>
    <col min="15878" max="15878" width="36.7109375" customWidth="1"/>
    <col min="15879" max="15879" width="22.42578125" customWidth="1"/>
    <col min="15880" max="15880" width="23.85546875" customWidth="1"/>
    <col min="16130" max="16130" width="16.28515625" customWidth="1"/>
    <col min="16131" max="16131" width="20.5703125" customWidth="1"/>
    <col min="16132" max="16132" width="17.5703125" customWidth="1"/>
    <col min="16133" max="16133" width="31.28515625" customWidth="1"/>
    <col min="16134" max="16134" width="36.7109375" customWidth="1"/>
    <col min="16135" max="16135" width="22.42578125" customWidth="1"/>
    <col min="16136" max="16136" width="23.85546875" customWidth="1"/>
  </cols>
  <sheetData>
    <row r="1" spans="1:12" ht="14.25" x14ac:dyDescent="0.2">
      <c r="H1" s="30" t="s">
        <v>296</v>
      </c>
    </row>
    <row r="2" spans="1:12" ht="15.75" x14ac:dyDescent="0.2">
      <c r="A2" s="127"/>
      <c r="B2" s="127"/>
      <c r="C2" s="127"/>
      <c r="D2" s="127"/>
      <c r="E2" s="376" t="s">
        <v>297</v>
      </c>
      <c r="F2" s="376"/>
      <c r="G2" s="376"/>
      <c r="H2" s="376"/>
      <c r="I2" s="127"/>
      <c r="J2" s="127"/>
      <c r="K2" s="127"/>
      <c r="L2" s="127"/>
    </row>
    <row r="3" spans="1:12" ht="25.5" customHeight="1" x14ac:dyDescent="0.2">
      <c r="A3" s="377" t="s">
        <v>299</v>
      </c>
      <c r="B3" s="378"/>
      <c r="C3" s="378"/>
      <c r="D3" s="378"/>
      <c r="E3" s="378"/>
      <c r="F3" s="378"/>
      <c r="G3" s="378"/>
      <c r="H3" s="378"/>
      <c r="I3" s="128"/>
      <c r="J3" s="128"/>
      <c r="K3" s="128"/>
      <c r="L3" s="128"/>
    </row>
    <row r="4" spans="1:12" ht="18.75" x14ac:dyDescent="0.2">
      <c r="A4" s="127"/>
      <c r="B4" s="129"/>
      <c r="C4" s="130" t="s">
        <v>298</v>
      </c>
      <c r="D4" s="129"/>
      <c r="E4" s="129"/>
      <c r="F4" s="129"/>
      <c r="G4" s="129"/>
      <c r="H4" s="131" t="s">
        <v>283</v>
      </c>
      <c r="I4" s="129"/>
      <c r="J4" s="129"/>
      <c r="K4" s="129"/>
      <c r="L4" s="129"/>
    </row>
    <row r="5" spans="1:12" s="133" customFormat="1" ht="132" customHeight="1" x14ac:dyDescent="0.25">
      <c r="A5" s="132" t="s">
        <v>284</v>
      </c>
      <c r="B5" s="132" t="s">
        <v>285</v>
      </c>
      <c r="C5" s="132" t="s">
        <v>286</v>
      </c>
      <c r="D5" s="132" t="s">
        <v>300</v>
      </c>
      <c r="E5" s="132" t="s">
        <v>287</v>
      </c>
      <c r="F5" s="132" t="s">
        <v>306</v>
      </c>
      <c r="G5" s="132" t="s">
        <v>288</v>
      </c>
      <c r="H5" s="132" t="s">
        <v>289</v>
      </c>
    </row>
    <row r="6" spans="1:12" s="135" customFormat="1" ht="15.75" x14ac:dyDescent="0.2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</row>
    <row r="7" spans="1:12" s="133" customFormat="1" ht="24.75" customHeight="1" x14ac:dyDescent="0.25">
      <c r="A7" s="379" t="s">
        <v>301</v>
      </c>
      <c r="B7" s="380"/>
      <c r="C7" s="380"/>
      <c r="D7" s="380"/>
      <c r="E7" s="380"/>
      <c r="F7" s="380"/>
      <c r="G7" s="380"/>
      <c r="H7" s="381"/>
    </row>
    <row r="8" spans="1:12" s="133" customFormat="1" ht="15.75" x14ac:dyDescent="0.25">
      <c r="A8" s="134">
        <v>1</v>
      </c>
      <c r="B8" s="136"/>
      <c r="C8" s="136"/>
      <c r="D8" s="136"/>
      <c r="E8" s="136"/>
      <c r="F8" s="136"/>
      <c r="G8" s="136"/>
      <c r="H8" s="136"/>
    </row>
    <row r="9" spans="1:12" s="133" customFormat="1" ht="15.75" x14ac:dyDescent="0.25">
      <c r="A9" s="134">
        <v>2</v>
      </c>
      <c r="B9" s="136"/>
      <c r="C9" s="136"/>
      <c r="D9" s="136"/>
      <c r="E9" s="136"/>
      <c r="F9" s="136"/>
      <c r="G9" s="136"/>
      <c r="H9" s="136"/>
    </row>
    <row r="10" spans="1:12" s="133" customFormat="1" ht="15.75" x14ac:dyDescent="0.25">
      <c r="A10" s="134" t="s">
        <v>290</v>
      </c>
      <c r="B10" s="136"/>
      <c r="C10" s="136"/>
      <c r="D10" s="136"/>
      <c r="E10" s="136"/>
      <c r="F10" s="136"/>
      <c r="G10" s="136"/>
      <c r="H10" s="136"/>
    </row>
    <row r="11" spans="1:12" s="133" customFormat="1" ht="15.75" x14ac:dyDescent="0.25">
      <c r="A11" s="134" t="s">
        <v>291</v>
      </c>
      <c r="B11" s="136"/>
      <c r="C11" s="136"/>
      <c r="D11" s="136"/>
      <c r="E11" s="136"/>
      <c r="F11" s="136"/>
      <c r="G11" s="136"/>
      <c r="H11" s="136"/>
    </row>
    <row r="12" spans="1:12" s="133" customFormat="1" ht="23.25" customHeight="1" x14ac:dyDescent="0.25">
      <c r="A12" s="379" t="s">
        <v>292</v>
      </c>
      <c r="B12" s="380"/>
      <c r="C12" s="380"/>
      <c r="D12" s="380"/>
      <c r="E12" s="380"/>
      <c r="F12" s="380"/>
      <c r="G12" s="380"/>
      <c r="H12" s="381"/>
    </row>
    <row r="13" spans="1:12" s="133" customFormat="1" ht="94.5" customHeight="1" x14ac:dyDescent="0.25">
      <c r="A13" s="132" t="s">
        <v>284</v>
      </c>
      <c r="B13" s="132" t="s">
        <v>285</v>
      </c>
      <c r="C13" s="132" t="s">
        <v>286</v>
      </c>
      <c r="D13" s="132" t="s">
        <v>300</v>
      </c>
      <c r="E13" s="132" t="s">
        <v>287</v>
      </c>
      <c r="F13" s="132" t="s">
        <v>293</v>
      </c>
      <c r="G13" s="132" t="s">
        <v>288</v>
      </c>
      <c r="H13" s="132" t="s">
        <v>294</v>
      </c>
    </row>
    <row r="14" spans="1:12" s="135" customFormat="1" ht="15.75" x14ac:dyDescent="0.25">
      <c r="A14" s="134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</row>
    <row r="15" spans="1:12" s="133" customFormat="1" ht="15.75" x14ac:dyDescent="0.25">
      <c r="A15" s="134">
        <v>1</v>
      </c>
      <c r="B15" s="136"/>
      <c r="C15" s="136"/>
      <c r="D15" s="136"/>
      <c r="E15" s="136"/>
      <c r="F15" s="136"/>
      <c r="G15" s="136"/>
      <c r="H15" s="136"/>
    </row>
    <row r="16" spans="1:12" s="133" customFormat="1" ht="15.75" x14ac:dyDescent="0.25">
      <c r="A16" s="134">
        <v>2</v>
      </c>
      <c r="B16" s="136"/>
      <c r="C16" s="136"/>
      <c r="D16" s="136"/>
      <c r="E16" s="136"/>
      <c r="F16" s="136"/>
      <c r="G16" s="136"/>
      <c r="H16" s="136"/>
    </row>
    <row r="17" spans="1:8" s="133" customFormat="1" ht="15.75" x14ac:dyDescent="0.25">
      <c r="A17" s="134" t="s">
        <v>290</v>
      </c>
      <c r="B17" s="136"/>
      <c r="C17" s="136"/>
      <c r="D17" s="136"/>
      <c r="E17" s="136"/>
      <c r="F17" s="136"/>
      <c r="G17" s="136"/>
      <c r="H17" s="136"/>
    </row>
    <row r="18" spans="1:8" s="133" customFormat="1" ht="15.75" x14ac:dyDescent="0.25">
      <c r="A18" s="134" t="s">
        <v>291</v>
      </c>
      <c r="B18" s="136"/>
      <c r="C18" s="136"/>
      <c r="D18" s="136"/>
      <c r="E18" s="136"/>
      <c r="F18" s="136"/>
      <c r="G18" s="136"/>
      <c r="H18" s="136"/>
    </row>
    <row r="19" spans="1:8" s="133" customFormat="1" ht="15.75" x14ac:dyDescent="0.25">
      <c r="A19" s="134" t="s">
        <v>295</v>
      </c>
      <c r="B19" s="136"/>
      <c r="C19" s="136"/>
      <c r="D19" s="136"/>
      <c r="E19" s="136"/>
      <c r="F19" s="136"/>
      <c r="G19" s="136"/>
      <c r="H19" s="136"/>
    </row>
    <row r="20" spans="1:8" s="133" customFormat="1" ht="15.75" x14ac:dyDescent="0.25"/>
    <row r="21" spans="1:8" s="133" customFormat="1" ht="18.75" x14ac:dyDescent="0.3">
      <c r="B21" s="31" t="s">
        <v>19</v>
      </c>
      <c r="C21" s="31"/>
      <c r="D21" s="32"/>
      <c r="E21" s="109" t="s">
        <v>263</v>
      </c>
      <c r="F21" s="32"/>
      <c r="G21" s="67"/>
      <c r="H21" s="31" t="s">
        <v>262</v>
      </c>
    </row>
    <row r="22" spans="1:8" s="133" customFormat="1" ht="15.75" x14ac:dyDescent="0.25"/>
    <row r="23" spans="1:8" s="133" customFormat="1" ht="15.75" x14ac:dyDescent="0.25"/>
    <row r="24" spans="1:8" s="133" customFormat="1" ht="18.75" x14ac:dyDescent="0.3">
      <c r="B24" s="31" t="s">
        <v>20</v>
      </c>
    </row>
    <row r="25" spans="1:8" s="133" customFormat="1" ht="18.75" x14ac:dyDescent="0.3">
      <c r="B25" s="31" t="s">
        <v>261</v>
      </c>
    </row>
    <row r="26" spans="1:8" s="133" customFormat="1" ht="15.75" x14ac:dyDescent="0.25"/>
    <row r="27" spans="1:8" s="133" customFormat="1" ht="15.75" x14ac:dyDescent="0.25"/>
    <row r="28" spans="1:8" s="133" customFormat="1" ht="15.75" x14ac:dyDescent="0.25"/>
    <row r="29" spans="1:8" s="133" customFormat="1" ht="15.75" x14ac:dyDescent="0.25"/>
    <row r="30" spans="1:8" s="133" customFormat="1" ht="15.75" x14ac:dyDescent="0.25"/>
    <row r="31" spans="1:8" s="133" customFormat="1" ht="15.75" x14ac:dyDescent="0.25"/>
    <row r="32" spans="1:8" s="133" customFormat="1" ht="15.75" x14ac:dyDescent="0.25"/>
    <row r="33" s="133" customFormat="1" ht="15.75" x14ac:dyDescent="0.25"/>
    <row r="34" s="133" customFormat="1" ht="15.75" x14ac:dyDescent="0.25"/>
    <row r="35" s="133" customFormat="1" ht="15.75" x14ac:dyDescent="0.25"/>
    <row r="36" s="133" customFormat="1" ht="15.75" x14ac:dyDescent="0.25"/>
    <row r="37" s="133" customFormat="1" ht="15.75" x14ac:dyDescent="0.25"/>
    <row r="38" s="133" customFormat="1" ht="15.75" x14ac:dyDescent="0.25"/>
    <row r="39" s="133" customFormat="1" ht="15.75" x14ac:dyDescent="0.25"/>
    <row r="40" s="133" customFormat="1" ht="15.75" x14ac:dyDescent="0.25"/>
    <row r="41" s="133" customFormat="1" ht="15.75" x14ac:dyDescent="0.25"/>
    <row r="42" s="133" customFormat="1" ht="15.75" x14ac:dyDescent="0.25"/>
    <row r="43" s="133" customFormat="1" ht="15.75" x14ac:dyDescent="0.25"/>
    <row r="44" s="133" customFormat="1" ht="15.75" x14ac:dyDescent="0.25"/>
    <row r="45" s="133" customFormat="1" ht="15.75" x14ac:dyDescent="0.25"/>
    <row r="46" s="133" customFormat="1" ht="15.75" x14ac:dyDescent="0.25"/>
    <row r="47" s="133" customFormat="1" ht="15.75" x14ac:dyDescent="0.25"/>
    <row r="48" s="133" customFormat="1" ht="15.75" x14ac:dyDescent="0.25"/>
    <row r="49" s="133" customFormat="1" ht="15.75" x14ac:dyDescent="0.25"/>
    <row r="50" s="133" customFormat="1" ht="15.75" x14ac:dyDescent="0.25"/>
    <row r="51" s="133" customFormat="1" ht="15.75" x14ac:dyDescent="0.25"/>
    <row r="52" s="133" customFormat="1" ht="15.75" x14ac:dyDescent="0.25"/>
    <row r="53" s="133" customFormat="1" ht="15.75" x14ac:dyDescent="0.25"/>
    <row r="54" s="133" customFormat="1" ht="15.75" x14ac:dyDescent="0.25"/>
    <row r="55" s="133" customFormat="1" ht="15.75" x14ac:dyDescent="0.25"/>
    <row r="56" s="133" customFormat="1" ht="15.75" x14ac:dyDescent="0.25"/>
    <row r="57" s="133" customFormat="1" ht="15.75" x14ac:dyDescent="0.25"/>
    <row r="58" s="133" customFormat="1" ht="15.75" x14ac:dyDescent="0.25"/>
    <row r="59" s="133" customFormat="1" ht="15.75" x14ac:dyDescent="0.25"/>
    <row r="60" s="133" customFormat="1" ht="15.75" x14ac:dyDescent="0.25"/>
    <row r="61" s="133" customFormat="1" ht="15.75" x14ac:dyDescent="0.25"/>
    <row r="62" s="133" customFormat="1" ht="15.75" x14ac:dyDescent="0.25"/>
    <row r="63" s="133" customFormat="1" ht="15.75" x14ac:dyDescent="0.25"/>
    <row r="64" s="133" customFormat="1" ht="15.75" x14ac:dyDescent="0.25"/>
    <row r="65" s="133" customFormat="1" ht="15.75" x14ac:dyDescent="0.25"/>
    <row r="66" s="133" customFormat="1" ht="15.75" x14ac:dyDescent="0.25"/>
    <row r="67" s="133" customFormat="1" ht="15.75" x14ac:dyDescent="0.25"/>
    <row r="68" s="133" customFormat="1" ht="15.75" x14ac:dyDescent="0.25"/>
    <row r="69" s="133" customFormat="1" ht="15.75" x14ac:dyDescent="0.25"/>
    <row r="70" s="133" customFormat="1" ht="15.75" x14ac:dyDescent="0.25"/>
    <row r="71" s="133" customFormat="1" ht="15.75" x14ac:dyDescent="0.25"/>
    <row r="72" s="133" customFormat="1" ht="15.75" x14ac:dyDescent="0.25"/>
    <row r="73" s="133" customFormat="1" ht="15.75" x14ac:dyDescent="0.25"/>
    <row r="74" s="133" customFormat="1" ht="15.75" x14ac:dyDescent="0.25"/>
    <row r="75" s="137" customFormat="1" ht="15.75" x14ac:dyDescent="0.25"/>
    <row r="76" s="137" customFormat="1" ht="15.75" x14ac:dyDescent="0.25"/>
    <row r="77" s="137" customFormat="1" ht="15.75" x14ac:dyDescent="0.25"/>
    <row r="78" s="137" customFormat="1" ht="15.75" x14ac:dyDescent="0.25"/>
    <row r="79" s="137" customFormat="1" ht="15.75" x14ac:dyDescent="0.25"/>
    <row r="80" s="137" customFormat="1" ht="15.75" x14ac:dyDescent="0.25"/>
    <row r="81" s="137" customFormat="1" ht="15.75" x14ac:dyDescent="0.25"/>
    <row r="82" s="137" customFormat="1" ht="15.75" x14ac:dyDescent="0.25"/>
    <row r="83" s="137" customFormat="1" ht="15.75" x14ac:dyDescent="0.25"/>
    <row r="84" s="137" customFormat="1" ht="15.75" x14ac:dyDescent="0.25"/>
    <row r="85" s="137" customFormat="1" ht="15.75" x14ac:dyDescent="0.25"/>
    <row r="86" s="137" customFormat="1" ht="15.75" x14ac:dyDescent="0.25"/>
    <row r="87" s="137" customFormat="1" ht="15.75" x14ac:dyDescent="0.25"/>
    <row r="88" s="137" customFormat="1" ht="15.75" x14ac:dyDescent="0.25"/>
    <row r="89" s="137" customFormat="1" ht="15.75" x14ac:dyDescent="0.25"/>
    <row r="90" s="137" customFormat="1" ht="15.75" x14ac:dyDescent="0.25"/>
    <row r="91" s="137" customFormat="1" ht="15.75" x14ac:dyDescent="0.25"/>
    <row r="92" s="137" customFormat="1" ht="15.75" x14ac:dyDescent="0.25"/>
    <row r="93" s="137" customFormat="1" ht="15.75" x14ac:dyDescent="0.25"/>
    <row r="94" s="137" customFormat="1" ht="15.75" x14ac:dyDescent="0.25"/>
    <row r="95" s="137" customFormat="1" ht="15.75" x14ac:dyDescent="0.25"/>
    <row r="96" s="137" customFormat="1" ht="15.75" x14ac:dyDescent="0.25"/>
    <row r="97" s="137" customFormat="1" ht="15.75" x14ac:dyDescent="0.25"/>
    <row r="98" s="137" customFormat="1" ht="15.75" x14ac:dyDescent="0.25"/>
    <row r="99" s="137" customFormat="1" ht="15.75" x14ac:dyDescent="0.25"/>
    <row r="100" s="137" customFormat="1" ht="15.75" x14ac:dyDescent="0.25"/>
    <row r="101" s="137" customFormat="1" ht="15.75" x14ac:dyDescent="0.25"/>
    <row r="102" s="137" customFormat="1" ht="15.75" x14ac:dyDescent="0.25"/>
    <row r="103" s="137" customFormat="1" ht="15.75" x14ac:dyDescent="0.25"/>
    <row r="104" s="137" customFormat="1" ht="15.75" x14ac:dyDescent="0.25"/>
    <row r="105" s="137" customFormat="1" ht="15.75" x14ac:dyDescent="0.25"/>
    <row r="106" s="137" customFormat="1" ht="15.75" x14ac:dyDescent="0.25"/>
    <row r="107" s="137" customFormat="1" ht="15.75" x14ac:dyDescent="0.25"/>
    <row r="108" s="137" customFormat="1" ht="15.75" x14ac:dyDescent="0.25"/>
    <row r="109" s="137" customFormat="1" ht="15.75" x14ac:dyDescent="0.25"/>
    <row r="110" s="137" customFormat="1" ht="15.75" x14ac:dyDescent="0.25"/>
    <row r="111" s="137" customFormat="1" ht="15.75" x14ac:dyDescent="0.25"/>
    <row r="112" s="137" customFormat="1" ht="15.75" x14ac:dyDescent="0.25"/>
    <row r="113" s="137" customFormat="1" ht="15.75" x14ac:dyDescent="0.25"/>
    <row r="114" s="137" customFormat="1" ht="15.75" x14ac:dyDescent="0.25"/>
    <row r="115" s="137" customFormat="1" ht="15.75" x14ac:dyDescent="0.25"/>
    <row r="116" s="137" customFormat="1" ht="15.75" x14ac:dyDescent="0.25"/>
    <row r="117" s="137" customFormat="1" ht="15.75" x14ac:dyDescent="0.25"/>
    <row r="118" s="137" customFormat="1" ht="15.75" x14ac:dyDescent="0.25"/>
    <row r="119" s="137" customFormat="1" ht="15.75" x14ac:dyDescent="0.25"/>
    <row r="120" s="137" customFormat="1" ht="15.75" x14ac:dyDescent="0.25"/>
    <row r="121" s="137" customFormat="1" ht="15.75" x14ac:dyDescent="0.25"/>
    <row r="122" s="137" customFormat="1" ht="15.75" x14ac:dyDescent="0.25"/>
    <row r="123" s="137" customFormat="1" ht="15.75" x14ac:dyDescent="0.25"/>
    <row r="124" s="137" customFormat="1" ht="15.75" x14ac:dyDescent="0.25"/>
    <row r="125" s="137" customFormat="1" ht="15.75" x14ac:dyDescent="0.25"/>
    <row r="126" s="137" customFormat="1" ht="15.75" x14ac:dyDescent="0.25"/>
    <row r="127" s="137" customFormat="1" ht="15.75" x14ac:dyDescent="0.25"/>
    <row r="128" s="137" customFormat="1" ht="15.75" x14ac:dyDescent="0.25"/>
    <row r="129" s="137" customFormat="1" ht="15.75" x14ac:dyDescent="0.25"/>
    <row r="130" s="137" customFormat="1" ht="15.75" x14ac:dyDescent="0.25"/>
    <row r="131" s="137" customFormat="1" ht="15.75" x14ac:dyDescent="0.25"/>
    <row r="132" s="137" customFormat="1" ht="15.75" x14ac:dyDescent="0.25"/>
    <row r="133" s="137" customFormat="1" ht="15.75" x14ac:dyDescent="0.25"/>
    <row r="134" s="137" customFormat="1" ht="15.75" x14ac:dyDescent="0.25"/>
    <row r="135" s="137" customFormat="1" ht="15.75" x14ac:dyDescent="0.25"/>
    <row r="136" s="137" customFormat="1" ht="15.75" x14ac:dyDescent="0.25"/>
    <row r="137" s="137" customFormat="1" ht="15.75" x14ac:dyDescent="0.25"/>
    <row r="138" s="137" customFormat="1" ht="15.75" x14ac:dyDescent="0.25"/>
    <row r="139" s="137" customFormat="1" ht="15.75" x14ac:dyDescent="0.25"/>
    <row r="140" s="137" customFormat="1" ht="15.75" x14ac:dyDescent="0.25"/>
    <row r="141" s="137" customFormat="1" ht="15.75" x14ac:dyDescent="0.25"/>
    <row r="142" s="137" customFormat="1" ht="15.75" x14ac:dyDescent="0.25"/>
    <row r="143" s="137" customFormat="1" ht="15.75" x14ac:dyDescent="0.25"/>
    <row r="144" s="137" customFormat="1" ht="15.75" x14ac:dyDescent="0.25"/>
    <row r="145" s="137" customFormat="1" ht="15.75" x14ac:dyDescent="0.25"/>
    <row r="146" s="137" customFormat="1" ht="15.75" x14ac:dyDescent="0.25"/>
    <row r="147" s="137" customFormat="1" ht="15.75" x14ac:dyDescent="0.25"/>
    <row r="148" s="137" customFormat="1" ht="15.75" x14ac:dyDescent="0.25"/>
    <row r="149" s="137" customFormat="1" ht="15.75" x14ac:dyDescent="0.25"/>
    <row r="150" s="137" customFormat="1" ht="15.75" x14ac:dyDescent="0.25"/>
    <row r="151" s="137" customFormat="1" ht="15.75" x14ac:dyDescent="0.25"/>
    <row r="152" s="137" customFormat="1" ht="15.75" x14ac:dyDescent="0.25"/>
    <row r="153" s="137" customFormat="1" ht="15.75" x14ac:dyDescent="0.25"/>
    <row r="154" s="137" customFormat="1" ht="15.75" x14ac:dyDescent="0.25"/>
    <row r="155" s="137" customFormat="1" ht="15.75" x14ac:dyDescent="0.25"/>
    <row r="156" s="137" customFormat="1" ht="15.75" x14ac:dyDescent="0.25"/>
    <row r="157" s="137" customFormat="1" ht="15.75" x14ac:dyDescent="0.25"/>
    <row r="158" s="137" customFormat="1" ht="15.75" x14ac:dyDescent="0.25"/>
    <row r="159" s="137" customFormat="1" ht="15.75" x14ac:dyDescent="0.25"/>
    <row r="160" s="137" customFormat="1" ht="15.75" x14ac:dyDescent="0.25"/>
    <row r="161" s="137" customFormat="1" ht="15.75" x14ac:dyDescent="0.25"/>
    <row r="162" s="137" customFormat="1" ht="15.75" x14ac:dyDescent="0.25"/>
    <row r="163" s="137" customFormat="1" ht="15.75" x14ac:dyDescent="0.25"/>
    <row r="164" s="137" customFormat="1" ht="15.75" x14ac:dyDescent="0.25"/>
    <row r="165" s="137" customFormat="1" ht="15.75" x14ac:dyDescent="0.25"/>
    <row r="166" s="137" customFormat="1" ht="15.75" x14ac:dyDescent="0.25"/>
    <row r="167" s="137" customFormat="1" ht="15.75" x14ac:dyDescent="0.25"/>
    <row r="168" s="137" customFormat="1" ht="15.75" x14ac:dyDescent="0.25"/>
    <row r="169" s="137" customFormat="1" ht="15.75" x14ac:dyDescent="0.25"/>
  </sheetData>
  <mergeCells count="4">
    <mergeCell ref="E2:H2"/>
    <mergeCell ref="A3:H3"/>
    <mergeCell ref="A7:H7"/>
    <mergeCell ref="A12:H12"/>
  </mergeCells>
  <pageMargins left="0.39370078740157483" right="0" top="0.39370078740157483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zoomScaleNormal="100" zoomScaleSheetLayoutView="70" workbookViewId="0">
      <selection activeCell="A8" sqref="A8"/>
    </sheetView>
  </sheetViews>
  <sheetFormatPr defaultRowHeight="15.75" x14ac:dyDescent="0.25"/>
  <cols>
    <col min="1" max="1" width="91.85546875" style="110" customWidth="1"/>
    <col min="2" max="3" width="27" style="110" customWidth="1"/>
    <col min="4" max="4" width="9.140625" style="110"/>
    <col min="5" max="5" width="11" style="110" bestFit="1" customWidth="1"/>
    <col min="6" max="240" width="9.140625" style="110"/>
    <col min="241" max="241" width="80.85546875" style="110" customWidth="1"/>
    <col min="242" max="247" width="0" style="110" hidden="1" customWidth="1"/>
    <col min="248" max="248" width="21.42578125" style="110" customWidth="1"/>
    <col min="249" max="253" width="0" style="110" hidden="1" customWidth="1"/>
    <col min="254" max="255" width="18.85546875" style="110" customWidth="1"/>
    <col min="256" max="256" width="21" style="110" customWidth="1"/>
    <col min="257" max="257" width="26.7109375" style="110" customWidth="1"/>
    <col min="258" max="258" width="22.5703125" style="110" customWidth="1"/>
    <col min="259" max="259" width="20.140625" style="110" customWidth="1"/>
    <col min="260" max="260" width="9.140625" style="110"/>
    <col min="261" max="261" width="11" style="110" bestFit="1" customWidth="1"/>
    <col min="262" max="496" width="9.140625" style="110"/>
    <col min="497" max="497" width="80.85546875" style="110" customWidth="1"/>
    <col min="498" max="503" width="0" style="110" hidden="1" customWidth="1"/>
    <col min="504" max="504" width="21.42578125" style="110" customWidth="1"/>
    <col min="505" max="509" width="0" style="110" hidden="1" customWidth="1"/>
    <col min="510" max="511" width="18.85546875" style="110" customWidth="1"/>
    <col min="512" max="512" width="21" style="110" customWidth="1"/>
    <col min="513" max="513" width="26.7109375" style="110" customWidth="1"/>
    <col min="514" max="514" width="22.5703125" style="110" customWidth="1"/>
    <col min="515" max="515" width="20.140625" style="110" customWidth="1"/>
    <col min="516" max="516" width="9.140625" style="110"/>
    <col min="517" max="517" width="11" style="110" bestFit="1" customWidth="1"/>
    <col min="518" max="752" width="9.140625" style="110"/>
    <col min="753" max="753" width="80.85546875" style="110" customWidth="1"/>
    <col min="754" max="759" width="0" style="110" hidden="1" customWidth="1"/>
    <col min="760" max="760" width="21.42578125" style="110" customWidth="1"/>
    <col min="761" max="765" width="0" style="110" hidden="1" customWidth="1"/>
    <col min="766" max="767" width="18.85546875" style="110" customWidth="1"/>
    <col min="768" max="768" width="21" style="110" customWidth="1"/>
    <col min="769" max="769" width="26.7109375" style="110" customWidth="1"/>
    <col min="770" max="770" width="22.5703125" style="110" customWidth="1"/>
    <col min="771" max="771" width="20.140625" style="110" customWidth="1"/>
    <col min="772" max="772" width="9.140625" style="110"/>
    <col min="773" max="773" width="11" style="110" bestFit="1" customWidth="1"/>
    <col min="774" max="1008" width="9.140625" style="110"/>
    <col min="1009" max="1009" width="80.85546875" style="110" customWidth="1"/>
    <col min="1010" max="1015" width="0" style="110" hidden="1" customWidth="1"/>
    <col min="1016" max="1016" width="21.42578125" style="110" customWidth="1"/>
    <col min="1017" max="1021" width="0" style="110" hidden="1" customWidth="1"/>
    <col min="1022" max="1023" width="18.85546875" style="110" customWidth="1"/>
    <col min="1024" max="1024" width="21" style="110" customWidth="1"/>
    <col min="1025" max="1025" width="26.7109375" style="110" customWidth="1"/>
    <col min="1026" max="1026" width="22.5703125" style="110" customWidth="1"/>
    <col min="1027" max="1027" width="20.140625" style="110" customWidth="1"/>
    <col min="1028" max="1028" width="9.140625" style="110"/>
    <col min="1029" max="1029" width="11" style="110" bestFit="1" customWidth="1"/>
    <col min="1030" max="1264" width="9.140625" style="110"/>
    <col min="1265" max="1265" width="80.85546875" style="110" customWidth="1"/>
    <col min="1266" max="1271" width="0" style="110" hidden="1" customWidth="1"/>
    <col min="1272" max="1272" width="21.42578125" style="110" customWidth="1"/>
    <col min="1273" max="1277" width="0" style="110" hidden="1" customWidth="1"/>
    <col min="1278" max="1279" width="18.85546875" style="110" customWidth="1"/>
    <col min="1280" max="1280" width="21" style="110" customWidth="1"/>
    <col min="1281" max="1281" width="26.7109375" style="110" customWidth="1"/>
    <col min="1282" max="1282" width="22.5703125" style="110" customWidth="1"/>
    <col min="1283" max="1283" width="20.140625" style="110" customWidth="1"/>
    <col min="1284" max="1284" width="9.140625" style="110"/>
    <col min="1285" max="1285" width="11" style="110" bestFit="1" customWidth="1"/>
    <col min="1286" max="1520" width="9.140625" style="110"/>
    <col min="1521" max="1521" width="80.85546875" style="110" customWidth="1"/>
    <col min="1522" max="1527" width="0" style="110" hidden="1" customWidth="1"/>
    <col min="1528" max="1528" width="21.42578125" style="110" customWidth="1"/>
    <col min="1529" max="1533" width="0" style="110" hidden="1" customWidth="1"/>
    <col min="1534" max="1535" width="18.85546875" style="110" customWidth="1"/>
    <col min="1536" max="1536" width="21" style="110" customWidth="1"/>
    <col min="1537" max="1537" width="26.7109375" style="110" customWidth="1"/>
    <col min="1538" max="1538" width="22.5703125" style="110" customWidth="1"/>
    <col min="1539" max="1539" width="20.140625" style="110" customWidth="1"/>
    <col min="1540" max="1540" width="9.140625" style="110"/>
    <col min="1541" max="1541" width="11" style="110" bestFit="1" customWidth="1"/>
    <col min="1542" max="1776" width="9.140625" style="110"/>
    <col min="1777" max="1777" width="80.85546875" style="110" customWidth="1"/>
    <col min="1778" max="1783" width="0" style="110" hidden="1" customWidth="1"/>
    <col min="1784" max="1784" width="21.42578125" style="110" customWidth="1"/>
    <col min="1785" max="1789" width="0" style="110" hidden="1" customWidth="1"/>
    <col min="1790" max="1791" width="18.85546875" style="110" customWidth="1"/>
    <col min="1792" max="1792" width="21" style="110" customWidth="1"/>
    <col min="1793" max="1793" width="26.7109375" style="110" customWidth="1"/>
    <col min="1794" max="1794" width="22.5703125" style="110" customWidth="1"/>
    <col min="1795" max="1795" width="20.140625" style="110" customWidth="1"/>
    <col min="1796" max="1796" width="9.140625" style="110"/>
    <col min="1797" max="1797" width="11" style="110" bestFit="1" customWidth="1"/>
    <col min="1798" max="2032" width="9.140625" style="110"/>
    <col min="2033" max="2033" width="80.85546875" style="110" customWidth="1"/>
    <col min="2034" max="2039" width="0" style="110" hidden="1" customWidth="1"/>
    <col min="2040" max="2040" width="21.42578125" style="110" customWidth="1"/>
    <col min="2041" max="2045" width="0" style="110" hidden="1" customWidth="1"/>
    <col min="2046" max="2047" width="18.85546875" style="110" customWidth="1"/>
    <col min="2048" max="2048" width="21" style="110" customWidth="1"/>
    <col min="2049" max="2049" width="26.7109375" style="110" customWidth="1"/>
    <col min="2050" max="2050" width="22.5703125" style="110" customWidth="1"/>
    <col min="2051" max="2051" width="20.140625" style="110" customWidth="1"/>
    <col min="2052" max="2052" width="9.140625" style="110"/>
    <col min="2053" max="2053" width="11" style="110" bestFit="1" customWidth="1"/>
    <col min="2054" max="2288" width="9.140625" style="110"/>
    <col min="2289" max="2289" width="80.85546875" style="110" customWidth="1"/>
    <col min="2290" max="2295" width="0" style="110" hidden="1" customWidth="1"/>
    <col min="2296" max="2296" width="21.42578125" style="110" customWidth="1"/>
    <col min="2297" max="2301" width="0" style="110" hidden="1" customWidth="1"/>
    <col min="2302" max="2303" width="18.85546875" style="110" customWidth="1"/>
    <col min="2304" max="2304" width="21" style="110" customWidth="1"/>
    <col min="2305" max="2305" width="26.7109375" style="110" customWidth="1"/>
    <col min="2306" max="2306" width="22.5703125" style="110" customWidth="1"/>
    <col min="2307" max="2307" width="20.140625" style="110" customWidth="1"/>
    <col min="2308" max="2308" width="9.140625" style="110"/>
    <col min="2309" max="2309" width="11" style="110" bestFit="1" customWidth="1"/>
    <col min="2310" max="2544" width="9.140625" style="110"/>
    <col min="2545" max="2545" width="80.85546875" style="110" customWidth="1"/>
    <col min="2546" max="2551" width="0" style="110" hidden="1" customWidth="1"/>
    <col min="2552" max="2552" width="21.42578125" style="110" customWidth="1"/>
    <col min="2553" max="2557" width="0" style="110" hidden="1" customWidth="1"/>
    <col min="2558" max="2559" width="18.85546875" style="110" customWidth="1"/>
    <col min="2560" max="2560" width="21" style="110" customWidth="1"/>
    <col min="2561" max="2561" width="26.7109375" style="110" customWidth="1"/>
    <col min="2562" max="2562" width="22.5703125" style="110" customWidth="1"/>
    <col min="2563" max="2563" width="20.140625" style="110" customWidth="1"/>
    <col min="2564" max="2564" width="9.140625" style="110"/>
    <col min="2565" max="2565" width="11" style="110" bestFit="1" customWidth="1"/>
    <col min="2566" max="2800" width="9.140625" style="110"/>
    <col min="2801" max="2801" width="80.85546875" style="110" customWidth="1"/>
    <col min="2802" max="2807" width="0" style="110" hidden="1" customWidth="1"/>
    <col min="2808" max="2808" width="21.42578125" style="110" customWidth="1"/>
    <col min="2809" max="2813" width="0" style="110" hidden="1" customWidth="1"/>
    <col min="2814" max="2815" width="18.85546875" style="110" customWidth="1"/>
    <col min="2816" max="2816" width="21" style="110" customWidth="1"/>
    <col min="2817" max="2817" width="26.7109375" style="110" customWidth="1"/>
    <col min="2818" max="2818" width="22.5703125" style="110" customWidth="1"/>
    <col min="2819" max="2819" width="20.140625" style="110" customWidth="1"/>
    <col min="2820" max="2820" width="9.140625" style="110"/>
    <col min="2821" max="2821" width="11" style="110" bestFit="1" customWidth="1"/>
    <col min="2822" max="3056" width="9.140625" style="110"/>
    <col min="3057" max="3057" width="80.85546875" style="110" customWidth="1"/>
    <col min="3058" max="3063" width="0" style="110" hidden="1" customWidth="1"/>
    <col min="3064" max="3064" width="21.42578125" style="110" customWidth="1"/>
    <col min="3065" max="3069" width="0" style="110" hidden="1" customWidth="1"/>
    <col min="3070" max="3071" width="18.85546875" style="110" customWidth="1"/>
    <col min="3072" max="3072" width="21" style="110" customWidth="1"/>
    <col min="3073" max="3073" width="26.7109375" style="110" customWidth="1"/>
    <col min="3074" max="3074" width="22.5703125" style="110" customWidth="1"/>
    <col min="3075" max="3075" width="20.140625" style="110" customWidth="1"/>
    <col min="3076" max="3076" width="9.140625" style="110"/>
    <col min="3077" max="3077" width="11" style="110" bestFit="1" customWidth="1"/>
    <col min="3078" max="3312" width="9.140625" style="110"/>
    <col min="3313" max="3313" width="80.85546875" style="110" customWidth="1"/>
    <col min="3314" max="3319" width="0" style="110" hidden="1" customWidth="1"/>
    <col min="3320" max="3320" width="21.42578125" style="110" customWidth="1"/>
    <col min="3321" max="3325" width="0" style="110" hidden="1" customWidth="1"/>
    <col min="3326" max="3327" width="18.85546875" style="110" customWidth="1"/>
    <col min="3328" max="3328" width="21" style="110" customWidth="1"/>
    <col min="3329" max="3329" width="26.7109375" style="110" customWidth="1"/>
    <col min="3330" max="3330" width="22.5703125" style="110" customWidth="1"/>
    <col min="3331" max="3331" width="20.140625" style="110" customWidth="1"/>
    <col min="3332" max="3332" width="9.140625" style="110"/>
    <col min="3333" max="3333" width="11" style="110" bestFit="1" customWidth="1"/>
    <col min="3334" max="3568" width="9.140625" style="110"/>
    <col min="3569" max="3569" width="80.85546875" style="110" customWidth="1"/>
    <col min="3570" max="3575" width="0" style="110" hidden="1" customWidth="1"/>
    <col min="3576" max="3576" width="21.42578125" style="110" customWidth="1"/>
    <col min="3577" max="3581" width="0" style="110" hidden="1" customWidth="1"/>
    <col min="3582" max="3583" width="18.85546875" style="110" customWidth="1"/>
    <col min="3584" max="3584" width="21" style="110" customWidth="1"/>
    <col min="3585" max="3585" width="26.7109375" style="110" customWidth="1"/>
    <col min="3586" max="3586" width="22.5703125" style="110" customWidth="1"/>
    <col min="3587" max="3587" width="20.140625" style="110" customWidth="1"/>
    <col min="3588" max="3588" width="9.140625" style="110"/>
    <col min="3589" max="3589" width="11" style="110" bestFit="1" customWidth="1"/>
    <col min="3590" max="3824" width="9.140625" style="110"/>
    <col min="3825" max="3825" width="80.85546875" style="110" customWidth="1"/>
    <col min="3826" max="3831" width="0" style="110" hidden="1" customWidth="1"/>
    <col min="3832" max="3832" width="21.42578125" style="110" customWidth="1"/>
    <col min="3833" max="3837" width="0" style="110" hidden="1" customWidth="1"/>
    <col min="3838" max="3839" width="18.85546875" style="110" customWidth="1"/>
    <col min="3840" max="3840" width="21" style="110" customWidth="1"/>
    <col min="3841" max="3841" width="26.7109375" style="110" customWidth="1"/>
    <col min="3842" max="3842" width="22.5703125" style="110" customWidth="1"/>
    <col min="3843" max="3843" width="20.140625" style="110" customWidth="1"/>
    <col min="3844" max="3844" width="9.140625" style="110"/>
    <col min="3845" max="3845" width="11" style="110" bestFit="1" customWidth="1"/>
    <col min="3846" max="4080" width="9.140625" style="110"/>
    <col min="4081" max="4081" width="80.85546875" style="110" customWidth="1"/>
    <col min="4082" max="4087" width="0" style="110" hidden="1" customWidth="1"/>
    <col min="4088" max="4088" width="21.42578125" style="110" customWidth="1"/>
    <col min="4089" max="4093" width="0" style="110" hidden="1" customWidth="1"/>
    <col min="4094" max="4095" width="18.85546875" style="110" customWidth="1"/>
    <col min="4096" max="4096" width="21" style="110" customWidth="1"/>
    <col min="4097" max="4097" width="26.7109375" style="110" customWidth="1"/>
    <col min="4098" max="4098" width="22.5703125" style="110" customWidth="1"/>
    <col min="4099" max="4099" width="20.140625" style="110" customWidth="1"/>
    <col min="4100" max="4100" width="9.140625" style="110"/>
    <col min="4101" max="4101" width="11" style="110" bestFit="1" customWidth="1"/>
    <col min="4102" max="4336" width="9.140625" style="110"/>
    <col min="4337" max="4337" width="80.85546875" style="110" customWidth="1"/>
    <col min="4338" max="4343" width="0" style="110" hidden="1" customWidth="1"/>
    <col min="4344" max="4344" width="21.42578125" style="110" customWidth="1"/>
    <col min="4345" max="4349" width="0" style="110" hidden="1" customWidth="1"/>
    <col min="4350" max="4351" width="18.85546875" style="110" customWidth="1"/>
    <col min="4352" max="4352" width="21" style="110" customWidth="1"/>
    <col min="4353" max="4353" width="26.7109375" style="110" customWidth="1"/>
    <col min="4354" max="4354" width="22.5703125" style="110" customWidth="1"/>
    <col min="4355" max="4355" width="20.140625" style="110" customWidth="1"/>
    <col min="4356" max="4356" width="9.140625" style="110"/>
    <col min="4357" max="4357" width="11" style="110" bestFit="1" customWidth="1"/>
    <col min="4358" max="4592" width="9.140625" style="110"/>
    <col min="4593" max="4593" width="80.85546875" style="110" customWidth="1"/>
    <col min="4594" max="4599" width="0" style="110" hidden="1" customWidth="1"/>
    <col min="4600" max="4600" width="21.42578125" style="110" customWidth="1"/>
    <col min="4601" max="4605" width="0" style="110" hidden="1" customWidth="1"/>
    <col min="4606" max="4607" width="18.85546875" style="110" customWidth="1"/>
    <col min="4608" max="4608" width="21" style="110" customWidth="1"/>
    <col min="4609" max="4609" width="26.7109375" style="110" customWidth="1"/>
    <col min="4610" max="4610" width="22.5703125" style="110" customWidth="1"/>
    <col min="4611" max="4611" width="20.140625" style="110" customWidth="1"/>
    <col min="4612" max="4612" width="9.140625" style="110"/>
    <col min="4613" max="4613" width="11" style="110" bestFit="1" customWidth="1"/>
    <col min="4614" max="4848" width="9.140625" style="110"/>
    <col min="4849" max="4849" width="80.85546875" style="110" customWidth="1"/>
    <col min="4850" max="4855" width="0" style="110" hidden="1" customWidth="1"/>
    <col min="4856" max="4856" width="21.42578125" style="110" customWidth="1"/>
    <col min="4857" max="4861" width="0" style="110" hidden="1" customWidth="1"/>
    <col min="4862" max="4863" width="18.85546875" style="110" customWidth="1"/>
    <col min="4864" max="4864" width="21" style="110" customWidth="1"/>
    <col min="4865" max="4865" width="26.7109375" style="110" customWidth="1"/>
    <col min="4866" max="4866" width="22.5703125" style="110" customWidth="1"/>
    <col min="4867" max="4867" width="20.140625" style="110" customWidth="1"/>
    <col min="4868" max="4868" width="9.140625" style="110"/>
    <col min="4869" max="4869" width="11" style="110" bestFit="1" customWidth="1"/>
    <col min="4870" max="5104" width="9.140625" style="110"/>
    <col min="5105" max="5105" width="80.85546875" style="110" customWidth="1"/>
    <col min="5106" max="5111" width="0" style="110" hidden="1" customWidth="1"/>
    <col min="5112" max="5112" width="21.42578125" style="110" customWidth="1"/>
    <col min="5113" max="5117" width="0" style="110" hidden="1" customWidth="1"/>
    <col min="5118" max="5119" width="18.85546875" style="110" customWidth="1"/>
    <col min="5120" max="5120" width="21" style="110" customWidth="1"/>
    <col min="5121" max="5121" width="26.7109375" style="110" customWidth="1"/>
    <col min="5122" max="5122" width="22.5703125" style="110" customWidth="1"/>
    <col min="5123" max="5123" width="20.140625" style="110" customWidth="1"/>
    <col min="5124" max="5124" width="9.140625" style="110"/>
    <col min="5125" max="5125" width="11" style="110" bestFit="1" customWidth="1"/>
    <col min="5126" max="5360" width="9.140625" style="110"/>
    <col min="5361" max="5361" width="80.85546875" style="110" customWidth="1"/>
    <col min="5362" max="5367" width="0" style="110" hidden="1" customWidth="1"/>
    <col min="5368" max="5368" width="21.42578125" style="110" customWidth="1"/>
    <col min="5369" max="5373" width="0" style="110" hidden="1" customWidth="1"/>
    <col min="5374" max="5375" width="18.85546875" style="110" customWidth="1"/>
    <col min="5376" max="5376" width="21" style="110" customWidth="1"/>
    <col min="5377" max="5377" width="26.7109375" style="110" customWidth="1"/>
    <col min="5378" max="5378" width="22.5703125" style="110" customWidth="1"/>
    <col min="5379" max="5379" width="20.140625" style="110" customWidth="1"/>
    <col min="5380" max="5380" width="9.140625" style="110"/>
    <col min="5381" max="5381" width="11" style="110" bestFit="1" customWidth="1"/>
    <col min="5382" max="5616" width="9.140625" style="110"/>
    <col min="5617" max="5617" width="80.85546875" style="110" customWidth="1"/>
    <col min="5618" max="5623" width="0" style="110" hidden="1" customWidth="1"/>
    <col min="5624" max="5624" width="21.42578125" style="110" customWidth="1"/>
    <col min="5625" max="5629" width="0" style="110" hidden="1" customWidth="1"/>
    <col min="5630" max="5631" width="18.85546875" style="110" customWidth="1"/>
    <col min="5632" max="5632" width="21" style="110" customWidth="1"/>
    <col min="5633" max="5633" width="26.7109375" style="110" customWidth="1"/>
    <col min="5634" max="5634" width="22.5703125" style="110" customWidth="1"/>
    <col min="5635" max="5635" width="20.140625" style="110" customWidth="1"/>
    <col min="5636" max="5636" width="9.140625" style="110"/>
    <col min="5637" max="5637" width="11" style="110" bestFit="1" customWidth="1"/>
    <col min="5638" max="5872" width="9.140625" style="110"/>
    <col min="5873" max="5873" width="80.85546875" style="110" customWidth="1"/>
    <col min="5874" max="5879" width="0" style="110" hidden="1" customWidth="1"/>
    <col min="5880" max="5880" width="21.42578125" style="110" customWidth="1"/>
    <col min="5881" max="5885" width="0" style="110" hidden="1" customWidth="1"/>
    <col min="5886" max="5887" width="18.85546875" style="110" customWidth="1"/>
    <col min="5888" max="5888" width="21" style="110" customWidth="1"/>
    <col min="5889" max="5889" width="26.7109375" style="110" customWidth="1"/>
    <col min="5890" max="5890" width="22.5703125" style="110" customWidth="1"/>
    <col min="5891" max="5891" width="20.140625" style="110" customWidth="1"/>
    <col min="5892" max="5892" width="9.140625" style="110"/>
    <col min="5893" max="5893" width="11" style="110" bestFit="1" customWidth="1"/>
    <col min="5894" max="6128" width="9.140625" style="110"/>
    <col min="6129" max="6129" width="80.85546875" style="110" customWidth="1"/>
    <col min="6130" max="6135" width="0" style="110" hidden="1" customWidth="1"/>
    <col min="6136" max="6136" width="21.42578125" style="110" customWidth="1"/>
    <col min="6137" max="6141" width="0" style="110" hidden="1" customWidth="1"/>
    <col min="6142" max="6143" width="18.85546875" style="110" customWidth="1"/>
    <col min="6144" max="6144" width="21" style="110" customWidth="1"/>
    <col min="6145" max="6145" width="26.7109375" style="110" customWidth="1"/>
    <col min="6146" max="6146" width="22.5703125" style="110" customWidth="1"/>
    <col min="6147" max="6147" width="20.140625" style="110" customWidth="1"/>
    <col min="6148" max="6148" width="9.140625" style="110"/>
    <col min="6149" max="6149" width="11" style="110" bestFit="1" customWidth="1"/>
    <col min="6150" max="6384" width="9.140625" style="110"/>
    <col min="6385" max="6385" width="80.85546875" style="110" customWidth="1"/>
    <col min="6386" max="6391" width="0" style="110" hidden="1" customWidth="1"/>
    <col min="6392" max="6392" width="21.42578125" style="110" customWidth="1"/>
    <col min="6393" max="6397" width="0" style="110" hidden="1" customWidth="1"/>
    <col min="6398" max="6399" width="18.85546875" style="110" customWidth="1"/>
    <col min="6400" max="6400" width="21" style="110" customWidth="1"/>
    <col min="6401" max="6401" width="26.7109375" style="110" customWidth="1"/>
    <col min="6402" max="6402" width="22.5703125" style="110" customWidth="1"/>
    <col min="6403" max="6403" width="20.140625" style="110" customWidth="1"/>
    <col min="6404" max="6404" width="9.140625" style="110"/>
    <col min="6405" max="6405" width="11" style="110" bestFit="1" customWidth="1"/>
    <col min="6406" max="6640" width="9.140625" style="110"/>
    <col min="6641" max="6641" width="80.85546875" style="110" customWidth="1"/>
    <col min="6642" max="6647" width="0" style="110" hidden="1" customWidth="1"/>
    <col min="6648" max="6648" width="21.42578125" style="110" customWidth="1"/>
    <col min="6649" max="6653" width="0" style="110" hidden="1" customWidth="1"/>
    <col min="6654" max="6655" width="18.85546875" style="110" customWidth="1"/>
    <col min="6656" max="6656" width="21" style="110" customWidth="1"/>
    <col min="6657" max="6657" width="26.7109375" style="110" customWidth="1"/>
    <col min="6658" max="6658" width="22.5703125" style="110" customWidth="1"/>
    <col min="6659" max="6659" width="20.140625" style="110" customWidth="1"/>
    <col min="6660" max="6660" width="9.140625" style="110"/>
    <col min="6661" max="6661" width="11" style="110" bestFit="1" customWidth="1"/>
    <col min="6662" max="6896" width="9.140625" style="110"/>
    <col min="6897" max="6897" width="80.85546875" style="110" customWidth="1"/>
    <col min="6898" max="6903" width="0" style="110" hidden="1" customWidth="1"/>
    <col min="6904" max="6904" width="21.42578125" style="110" customWidth="1"/>
    <col min="6905" max="6909" width="0" style="110" hidden="1" customWidth="1"/>
    <col min="6910" max="6911" width="18.85546875" style="110" customWidth="1"/>
    <col min="6912" max="6912" width="21" style="110" customWidth="1"/>
    <col min="6913" max="6913" width="26.7109375" style="110" customWidth="1"/>
    <col min="6914" max="6914" width="22.5703125" style="110" customWidth="1"/>
    <col min="6915" max="6915" width="20.140625" style="110" customWidth="1"/>
    <col min="6916" max="6916" width="9.140625" style="110"/>
    <col min="6917" max="6917" width="11" style="110" bestFit="1" customWidth="1"/>
    <col min="6918" max="7152" width="9.140625" style="110"/>
    <col min="7153" max="7153" width="80.85546875" style="110" customWidth="1"/>
    <col min="7154" max="7159" width="0" style="110" hidden="1" customWidth="1"/>
    <col min="7160" max="7160" width="21.42578125" style="110" customWidth="1"/>
    <col min="7161" max="7165" width="0" style="110" hidden="1" customWidth="1"/>
    <col min="7166" max="7167" width="18.85546875" style="110" customWidth="1"/>
    <col min="7168" max="7168" width="21" style="110" customWidth="1"/>
    <col min="7169" max="7169" width="26.7109375" style="110" customWidth="1"/>
    <col min="7170" max="7170" width="22.5703125" style="110" customWidth="1"/>
    <col min="7171" max="7171" width="20.140625" style="110" customWidth="1"/>
    <col min="7172" max="7172" width="9.140625" style="110"/>
    <col min="7173" max="7173" width="11" style="110" bestFit="1" customWidth="1"/>
    <col min="7174" max="7408" width="9.140625" style="110"/>
    <col min="7409" max="7409" width="80.85546875" style="110" customWidth="1"/>
    <col min="7410" max="7415" width="0" style="110" hidden="1" customWidth="1"/>
    <col min="7416" max="7416" width="21.42578125" style="110" customWidth="1"/>
    <col min="7417" max="7421" width="0" style="110" hidden="1" customWidth="1"/>
    <col min="7422" max="7423" width="18.85546875" style="110" customWidth="1"/>
    <col min="7424" max="7424" width="21" style="110" customWidth="1"/>
    <col min="7425" max="7425" width="26.7109375" style="110" customWidth="1"/>
    <col min="7426" max="7426" width="22.5703125" style="110" customWidth="1"/>
    <col min="7427" max="7427" width="20.140625" style="110" customWidth="1"/>
    <col min="7428" max="7428" width="9.140625" style="110"/>
    <col min="7429" max="7429" width="11" style="110" bestFit="1" customWidth="1"/>
    <col min="7430" max="7664" width="9.140625" style="110"/>
    <col min="7665" max="7665" width="80.85546875" style="110" customWidth="1"/>
    <col min="7666" max="7671" width="0" style="110" hidden="1" customWidth="1"/>
    <col min="7672" max="7672" width="21.42578125" style="110" customWidth="1"/>
    <col min="7673" max="7677" width="0" style="110" hidden="1" customWidth="1"/>
    <col min="7678" max="7679" width="18.85546875" style="110" customWidth="1"/>
    <col min="7680" max="7680" width="21" style="110" customWidth="1"/>
    <col min="7681" max="7681" width="26.7109375" style="110" customWidth="1"/>
    <col min="7682" max="7682" width="22.5703125" style="110" customWidth="1"/>
    <col min="7683" max="7683" width="20.140625" style="110" customWidth="1"/>
    <col min="7684" max="7684" width="9.140625" style="110"/>
    <col min="7685" max="7685" width="11" style="110" bestFit="1" customWidth="1"/>
    <col min="7686" max="7920" width="9.140625" style="110"/>
    <col min="7921" max="7921" width="80.85546875" style="110" customWidth="1"/>
    <col min="7922" max="7927" width="0" style="110" hidden="1" customWidth="1"/>
    <col min="7928" max="7928" width="21.42578125" style="110" customWidth="1"/>
    <col min="7929" max="7933" width="0" style="110" hidden="1" customWidth="1"/>
    <col min="7934" max="7935" width="18.85546875" style="110" customWidth="1"/>
    <col min="7936" max="7936" width="21" style="110" customWidth="1"/>
    <col min="7937" max="7937" width="26.7109375" style="110" customWidth="1"/>
    <col min="7938" max="7938" width="22.5703125" style="110" customWidth="1"/>
    <col min="7939" max="7939" width="20.140625" style="110" customWidth="1"/>
    <col min="7940" max="7940" width="9.140625" style="110"/>
    <col min="7941" max="7941" width="11" style="110" bestFit="1" customWidth="1"/>
    <col min="7942" max="8176" width="9.140625" style="110"/>
    <col min="8177" max="8177" width="80.85546875" style="110" customWidth="1"/>
    <col min="8178" max="8183" width="0" style="110" hidden="1" customWidth="1"/>
    <col min="8184" max="8184" width="21.42578125" style="110" customWidth="1"/>
    <col min="8185" max="8189" width="0" style="110" hidden="1" customWidth="1"/>
    <col min="8190" max="8191" width="18.85546875" style="110" customWidth="1"/>
    <col min="8192" max="8192" width="21" style="110" customWidth="1"/>
    <col min="8193" max="8193" width="26.7109375" style="110" customWidth="1"/>
    <col min="8194" max="8194" width="22.5703125" style="110" customWidth="1"/>
    <col min="8195" max="8195" width="20.140625" style="110" customWidth="1"/>
    <col min="8196" max="8196" width="9.140625" style="110"/>
    <col min="8197" max="8197" width="11" style="110" bestFit="1" customWidth="1"/>
    <col min="8198" max="8432" width="9.140625" style="110"/>
    <col min="8433" max="8433" width="80.85546875" style="110" customWidth="1"/>
    <col min="8434" max="8439" width="0" style="110" hidden="1" customWidth="1"/>
    <col min="8440" max="8440" width="21.42578125" style="110" customWidth="1"/>
    <col min="8441" max="8445" width="0" style="110" hidden="1" customWidth="1"/>
    <col min="8446" max="8447" width="18.85546875" style="110" customWidth="1"/>
    <col min="8448" max="8448" width="21" style="110" customWidth="1"/>
    <col min="8449" max="8449" width="26.7109375" style="110" customWidth="1"/>
    <col min="8450" max="8450" width="22.5703125" style="110" customWidth="1"/>
    <col min="8451" max="8451" width="20.140625" style="110" customWidth="1"/>
    <col min="8452" max="8452" width="9.140625" style="110"/>
    <col min="8453" max="8453" width="11" style="110" bestFit="1" customWidth="1"/>
    <col min="8454" max="8688" width="9.140625" style="110"/>
    <col min="8689" max="8689" width="80.85546875" style="110" customWidth="1"/>
    <col min="8690" max="8695" width="0" style="110" hidden="1" customWidth="1"/>
    <col min="8696" max="8696" width="21.42578125" style="110" customWidth="1"/>
    <col min="8697" max="8701" width="0" style="110" hidden="1" customWidth="1"/>
    <col min="8702" max="8703" width="18.85546875" style="110" customWidth="1"/>
    <col min="8704" max="8704" width="21" style="110" customWidth="1"/>
    <col min="8705" max="8705" width="26.7109375" style="110" customWidth="1"/>
    <col min="8706" max="8706" width="22.5703125" style="110" customWidth="1"/>
    <col min="8707" max="8707" width="20.140625" style="110" customWidth="1"/>
    <col min="8708" max="8708" width="9.140625" style="110"/>
    <col min="8709" max="8709" width="11" style="110" bestFit="1" customWidth="1"/>
    <col min="8710" max="8944" width="9.140625" style="110"/>
    <col min="8945" max="8945" width="80.85546875" style="110" customWidth="1"/>
    <col min="8946" max="8951" width="0" style="110" hidden="1" customWidth="1"/>
    <col min="8952" max="8952" width="21.42578125" style="110" customWidth="1"/>
    <col min="8953" max="8957" width="0" style="110" hidden="1" customWidth="1"/>
    <col min="8958" max="8959" width="18.85546875" style="110" customWidth="1"/>
    <col min="8960" max="8960" width="21" style="110" customWidth="1"/>
    <col min="8961" max="8961" width="26.7109375" style="110" customWidth="1"/>
    <col min="8962" max="8962" width="22.5703125" style="110" customWidth="1"/>
    <col min="8963" max="8963" width="20.140625" style="110" customWidth="1"/>
    <col min="8964" max="8964" width="9.140625" style="110"/>
    <col min="8965" max="8965" width="11" style="110" bestFit="1" customWidth="1"/>
    <col min="8966" max="9200" width="9.140625" style="110"/>
    <col min="9201" max="9201" width="80.85546875" style="110" customWidth="1"/>
    <col min="9202" max="9207" width="0" style="110" hidden="1" customWidth="1"/>
    <col min="9208" max="9208" width="21.42578125" style="110" customWidth="1"/>
    <col min="9209" max="9213" width="0" style="110" hidden="1" customWidth="1"/>
    <col min="9214" max="9215" width="18.85546875" style="110" customWidth="1"/>
    <col min="9216" max="9216" width="21" style="110" customWidth="1"/>
    <col min="9217" max="9217" width="26.7109375" style="110" customWidth="1"/>
    <col min="9218" max="9218" width="22.5703125" style="110" customWidth="1"/>
    <col min="9219" max="9219" width="20.140625" style="110" customWidth="1"/>
    <col min="9220" max="9220" width="9.140625" style="110"/>
    <col min="9221" max="9221" width="11" style="110" bestFit="1" customWidth="1"/>
    <col min="9222" max="9456" width="9.140625" style="110"/>
    <col min="9457" max="9457" width="80.85546875" style="110" customWidth="1"/>
    <col min="9458" max="9463" width="0" style="110" hidden="1" customWidth="1"/>
    <col min="9464" max="9464" width="21.42578125" style="110" customWidth="1"/>
    <col min="9465" max="9469" width="0" style="110" hidden="1" customWidth="1"/>
    <col min="9470" max="9471" width="18.85546875" style="110" customWidth="1"/>
    <col min="9472" max="9472" width="21" style="110" customWidth="1"/>
    <col min="9473" max="9473" width="26.7109375" style="110" customWidth="1"/>
    <col min="9474" max="9474" width="22.5703125" style="110" customWidth="1"/>
    <col min="9475" max="9475" width="20.140625" style="110" customWidth="1"/>
    <col min="9476" max="9476" width="9.140625" style="110"/>
    <col min="9477" max="9477" width="11" style="110" bestFit="1" customWidth="1"/>
    <col min="9478" max="9712" width="9.140625" style="110"/>
    <col min="9713" max="9713" width="80.85546875" style="110" customWidth="1"/>
    <col min="9714" max="9719" width="0" style="110" hidden="1" customWidth="1"/>
    <col min="9720" max="9720" width="21.42578125" style="110" customWidth="1"/>
    <col min="9721" max="9725" width="0" style="110" hidden="1" customWidth="1"/>
    <col min="9726" max="9727" width="18.85546875" style="110" customWidth="1"/>
    <col min="9728" max="9728" width="21" style="110" customWidth="1"/>
    <col min="9729" max="9729" width="26.7109375" style="110" customWidth="1"/>
    <col min="9730" max="9730" width="22.5703125" style="110" customWidth="1"/>
    <col min="9731" max="9731" width="20.140625" style="110" customWidth="1"/>
    <col min="9732" max="9732" width="9.140625" style="110"/>
    <col min="9733" max="9733" width="11" style="110" bestFit="1" customWidth="1"/>
    <col min="9734" max="9968" width="9.140625" style="110"/>
    <col min="9969" max="9969" width="80.85546875" style="110" customWidth="1"/>
    <col min="9970" max="9975" width="0" style="110" hidden="1" customWidth="1"/>
    <col min="9976" max="9976" width="21.42578125" style="110" customWidth="1"/>
    <col min="9977" max="9981" width="0" style="110" hidden="1" customWidth="1"/>
    <col min="9982" max="9983" width="18.85546875" style="110" customWidth="1"/>
    <col min="9984" max="9984" width="21" style="110" customWidth="1"/>
    <col min="9985" max="9985" width="26.7109375" style="110" customWidth="1"/>
    <col min="9986" max="9986" width="22.5703125" style="110" customWidth="1"/>
    <col min="9987" max="9987" width="20.140625" style="110" customWidth="1"/>
    <col min="9988" max="9988" width="9.140625" style="110"/>
    <col min="9989" max="9989" width="11" style="110" bestFit="1" customWidth="1"/>
    <col min="9990" max="10224" width="9.140625" style="110"/>
    <col min="10225" max="10225" width="80.85546875" style="110" customWidth="1"/>
    <col min="10226" max="10231" width="0" style="110" hidden="1" customWidth="1"/>
    <col min="10232" max="10232" width="21.42578125" style="110" customWidth="1"/>
    <col min="10233" max="10237" width="0" style="110" hidden="1" customWidth="1"/>
    <col min="10238" max="10239" width="18.85546875" style="110" customWidth="1"/>
    <col min="10240" max="10240" width="21" style="110" customWidth="1"/>
    <col min="10241" max="10241" width="26.7109375" style="110" customWidth="1"/>
    <col min="10242" max="10242" width="22.5703125" style="110" customWidth="1"/>
    <col min="10243" max="10243" width="20.140625" style="110" customWidth="1"/>
    <col min="10244" max="10244" width="9.140625" style="110"/>
    <col min="10245" max="10245" width="11" style="110" bestFit="1" customWidth="1"/>
    <col min="10246" max="10480" width="9.140625" style="110"/>
    <col min="10481" max="10481" width="80.85546875" style="110" customWidth="1"/>
    <col min="10482" max="10487" width="0" style="110" hidden="1" customWidth="1"/>
    <col min="10488" max="10488" width="21.42578125" style="110" customWidth="1"/>
    <col min="10489" max="10493" width="0" style="110" hidden="1" customWidth="1"/>
    <col min="10494" max="10495" width="18.85546875" style="110" customWidth="1"/>
    <col min="10496" max="10496" width="21" style="110" customWidth="1"/>
    <col min="10497" max="10497" width="26.7109375" style="110" customWidth="1"/>
    <col min="10498" max="10498" width="22.5703125" style="110" customWidth="1"/>
    <col min="10499" max="10499" width="20.140625" style="110" customWidth="1"/>
    <col min="10500" max="10500" width="9.140625" style="110"/>
    <col min="10501" max="10501" width="11" style="110" bestFit="1" customWidth="1"/>
    <col min="10502" max="10736" width="9.140625" style="110"/>
    <col min="10737" max="10737" width="80.85546875" style="110" customWidth="1"/>
    <col min="10738" max="10743" width="0" style="110" hidden="1" customWidth="1"/>
    <col min="10744" max="10744" width="21.42578125" style="110" customWidth="1"/>
    <col min="10745" max="10749" width="0" style="110" hidden="1" customWidth="1"/>
    <col min="10750" max="10751" width="18.85546875" style="110" customWidth="1"/>
    <col min="10752" max="10752" width="21" style="110" customWidth="1"/>
    <col min="10753" max="10753" width="26.7109375" style="110" customWidth="1"/>
    <col min="10754" max="10754" width="22.5703125" style="110" customWidth="1"/>
    <col min="10755" max="10755" width="20.140625" style="110" customWidth="1"/>
    <col min="10756" max="10756" width="9.140625" style="110"/>
    <col min="10757" max="10757" width="11" style="110" bestFit="1" customWidth="1"/>
    <col min="10758" max="10992" width="9.140625" style="110"/>
    <col min="10993" max="10993" width="80.85546875" style="110" customWidth="1"/>
    <col min="10994" max="10999" width="0" style="110" hidden="1" customWidth="1"/>
    <col min="11000" max="11000" width="21.42578125" style="110" customWidth="1"/>
    <col min="11001" max="11005" width="0" style="110" hidden="1" customWidth="1"/>
    <col min="11006" max="11007" width="18.85546875" style="110" customWidth="1"/>
    <col min="11008" max="11008" width="21" style="110" customWidth="1"/>
    <col min="11009" max="11009" width="26.7109375" style="110" customWidth="1"/>
    <col min="11010" max="11010" width="22.5703125" style="110" customWidth="1"/>
    <col min="11011" max="11011" width="20.140625" style="110" customWidth="1"/>
    <col min="11012" max="11012" width="9.140625" style="110"/>
    <col min="11013" max="11013" width="11" style="110" bestFit="1" customWidth="1"/>
    <col min="11014" max="11248" width="9.140625" style="110"/>
    <col min="11249" max="11249" width="80.85546875" style="110" customWidth="1"/>
    <col min="11250" max="11255" width="0" style="110" hidden="1" customWidth="1"/>
    <col min="11256" max="11256" width="21.42578125" style="110" customWidth="1"/>
    <col min="11257" max="11261" width="0" style="110" hidden="1" customWidth="1"/>
    <col min="11262" max="11263" width="18.85546875" style="110" customWidth="1"/>
    <col min="11264" max="11264" width="21" style="110" customWidth="1"/>
    <col min="11265" max="11265" width="26.7109375" style="110" customWidth="1"/>
    <col min="11266" max="11266" width="22.5703125" style="110" customWidth="1"/>
    <col min="11267" max="11267" width="20.140625" style="110" customWidth="1"/>
    <col min="11268" max="11268" width="9.140625" style="110"/>
    <col min="11269" max="11269" width="11" style="110" bestFit="1" customWidth="1"/>
    <col min="11270" max="11504" width="9.140625" style="110"/>
    <col min="11505" max="11505" width="80.85546875" style="110" customWidth="1"/>
    <col min="11506" max="11511" width="0" style="110" hidden="1" customWidth="1"/>
    <col min="11512" max="11512" width="21.42578125" style="110" customWidth="1"/>
    <col min="11513" max="11517" width="0" style="110" hidden="1" customWidth="1"/>
    <col min="11518" max="11519" width="18.85546875" style="110" customWidth="1"/>
    <col min="11520" max="11520" width="21" style="110" customWidth="1"/>
    <col min="11521" max="11521" width="26.7109375" style="110" customWidth="1"/>
    <col min="11522" max="11522" width="22.5703125" style="110" customWidth="1"/>
    <col min="11523" max="11523" width="20.140625" style="110" customWidth="1"/>
    <col min="11524" max="11524" width="9.140625" style="110"/>
    <col min="11525" max="11525" width="11" style="110" bestFit="1" customWidth="1"/>
    <col min="11526" max="11760" width="9.140625" style="110"/>
    <col min="11761" max="11761" width="80.85546875" style="110" customWidth="1"/>
    <col min="11762" max="11767" width="0" style="110" hidden="1" customWidth="1"/>
    <col min="11768" max="11768" width="21.42578125" style="110" customWidth="1"/>
    <col min="11769" max="11773" width="0" style="110" hidden="1" customWidth="1"/>
    <col min="11774" max="11775" width="18.85546875" style="110" customWidth="1"/>
    <col min="11776" max="11776" width="21" style="110" customWidth="1"/>
    <col min="11777" max="11777" width="26.7109375" style="110" customWidth="1"/>
    <col min="11778" max="11778" width="22.5703125" style="110" customWidth="1"/>
    <col min="11779" max="11779" width="20.140625" style="110" customWidth="1"/>
    <col min="11780" max="11780" width="9.140625" style="110"/>
    <col min="11781" max="11781" width="11" style="110" bestFit="1" customWidth="1"/>
    <col min="11782" max="12016" width="9.140625" style="110"/>
    <col min="12017" max="12017" width="80.85546875" style="110" customWidth="1"/>
    <col min="12018" max="12023" width="0" style="110" hidden="1" customWidth="1"/>
    <col min="12024" max="12024" width="21.42578125" style="110" customWidth="1"/>
    <col min="12025" max="12029" width="0" style="110" hidden="1" customWidth="1"/>
    <col min="12030" max="12031" width="18.85546875" style="110" customWidth="1"/>
    <col min="12032" max="12032" width="21" style="110" customWidth="1"/>
    <col min="12033" max="12033" width="26.7109375" style="110" customWidth="1"/>
    <col min="12034" max="12034" width="22.5703125" style="110" customWidth="1"/>
    <col min="12035" max="12035" width="20.140625" style="110" customWidth="1"/>
    <col min="12036" max="12036" width="9.140625" style="110"/>
    <col min="12037" max="12037" width="11" style="110" bestFit="1" customWidth="1"/>
    <col min="12038" max="12272" width="9.140625" style="110"/>
    <col min="12273" max="12273" width="80.85546875" style="110" customWidth="1"/>
    <col min="12274" max="12279" width="0" style="110" hidden="1" customWidth="1"/>
    <col min="12280" max="12280" width="21.42578125" style="110" customWidth="1"/>
    <col min="12281" max="12285" width="0" style="110" hidden="1" customWidth="1"/>
    <col min="12286" max="12287" width="18.85546875" style="110" customWidth="1"/>
    <col min="12288" max="12288" width="21" style="110" customWidth="1"/>
    <col min="12289" max="12289" width="26.7109375" style="110" customWidth="1"/>
    <col min="12290" max="12290" width="22.5703125" style="110" customWidth="1"/>
    <col min="12291" max="12291" width="20.140625" style="110" customWidth="1"/>
    <col min="12292" max="12292" width="9.140625" style="110"/>
    <col min="12293" max="12293" width="11" style="110" bestFit="1" customWidth="1"/>
    <col min="12294" max="12528" width="9.140625" style="110"/>
    <col min="12529" max="12529" width="80.85546875" style="110" customWidth="1"/>
    <col min="12530" max="12535" width="0" style="110" hidden="1" customWidth="1"/>
    <col min="12536" max="12536" width="21.42578125" style="110" customWidth="1"/>
    <col min="12537" max="12541" width="0" style="110" hidden="1" customWidth="1"/>
    <col min="12542" max="12543" width="18.85546875" style="110" customWidth="1"/>
    <col min="12544" max="12544" width="21" style="110" customWidth="1"/>
    <col min="12545" max="12545" width="26.7109375" style="110" customWidth="1"/>
    <col min="12546" max="12546" width="22.5703125" style="110" customWidth="1"/>
    <col min="12547" max="12547" width="20.140625" style="110" customWidth="1"/>
    <col min="12548" max="12548" width="9.140625" style="110"/>
    <col min="12549" max="12549" width="11" style="110" bestFit="1" customWidth="1"/>
    <col min="12550" max="12784" width="9.140625" style="110"/>
    <col min="12785" max="12785" width="80.85546875" style="110" customWidth="1"/>
    <col min="12786" max="12791" width="0" style="110" hidden="1" customWidth="1"/>
    <col min="12792" max="12792" width="21.42578125" style="110" customWidth="1"/>
    <col min="12793" max="12797" width="0" style="110" hidden="1" customWidth="1"/>
    <col min="12798" max="12799" width="18.85546875" style="110" customWidth="1"/>
    <col min="12800" max="12800" width="21" style="110" customWidth="1"/>
    <col min="12801" max="12801" width="26.7109375" style="110" customWidth="1"/>
    <col min="12802" max="12802" width="22.5703125" style="110" customWidth="1"/>
    <col min="12803" max="12803" width="20.140625" style="110" customWidth="1"/>
    <col min="12804" max="12804" width="9.140625" style="110"/>
    <col min="12805" max="12805" width="11" style="110" bestFit="1" customWidth="1"/>
    <col min="12806" max="13040" width="9.140625" style="110"/>
    <col min="13041" max="13041" width="80.85546875" style="110" customWidth="1"/>
    <col min="13042" max="13047" width="0" style="110" hidden="1" customWidth="1"/>
    <col min="13048" max="13048" width="21.42578125" style="110" customWidth="1"/>
    <col min="13049" max="13053" width="0" style="110" hidden="1" customWidth="1"/>
    <col min="13054" max="13055" width="18.85546875" style="110" customWidth="1"/>
    <col min="13056" max="13056" width="21" style="110" customWidth="1"/>
    <col min="13057" max="13057" width="26.7109375" style="110" customWidth="1"/>
    <col min="13058" max="13058" width="22.5703125" style="110" customWidth="1"/>
    <col min="13059" max="13059" width="20.140625" style="110" customWidth="1"/>
    <col min="13060" max="13060" width="9.140625" style="110"/>
    <col min="13061" max="13061" width="11" style="110" bestFit="1" customWidth="1"/>
    <col min="13062" max="13296" width="9.140625" style="110"/>
    <col min="13297" max="13297" width="80.85546875" style="110" customWidth="1"/>
    <col min="13298" max="13303" width="0" style="110" hidden="1" customWidth="1"/>
    <col min="13304" max="13304" width="21.42578125" style="110" customWidth="1"/>
    <col min="13305" max="13309" width="0" style="110" hidden="1" customWidth="1"/>
    <col min="13310" max="13311" width="18.85546875" style="110" customWidth="1"/>
    <col min="13312" max="13312" width="21" style="110" customWidth="1"/>
    <col min="13313" max="13313" width="26.7109375" style="110" customWidth="1"/>
    <col min="13314" max="13314" width="22.5703125" style="110" customWidth="1"/>
    <col min="13315" max="13315" width="20.140625" style="110" customWidth="1"/>
    <col min="13316" max="13316" width="9.140625" style="110"/>
    <col min="13317" max="13317" width="11" style="110" bestFit="1" customWidth="1"/>
    <col min="13318" max="13552" width="9.140625" style="110"/>
    <col min="13553" max="13553" width="80.85546875" style="110" customWidth="1"/>
    <col min="13554" max="13559" width="0" style="110" hidden="1" customWidth="1"/>
    <col min="13560" max="13560" width="21.42578125" style="110" customWidth="1"/>
    <col min="13561" max="13565" width="0" style="110" hidden="1" customWidth="1"/>
    <col min="13566" max="13567" width="18.85546875" style="110" customWidth="1"/>
    <col min="13568" max="13568" width="21" style="110" customWidth="1"/>
    <col min="13569" max="13569" width="26.7109375" style="110" customWidth="1"/>
    <col min="13570" max="13570" width="22.5703125" style="110" customWidth="1"/>
    <col min="13571" max="13571" width="20.140625" style="110" customWidth="1"/>
    <col min="13572" max="13572" width="9.140625" style="110"/>
    <col min="13573" max="13573" width="11" style="110" bestFit="1" customWidth="1"/>
    <col min="13574" max="13808" width="9.140625" style="110"/>
    <col min="13809" max="13809" width="80.85546875" style="110" customWidth="1"/>
    <col min="13810" max="13815" width="0" style="110" hidden="1" customWidth="1"/>
    <col min="13816" max="13816" width="21.42578125" style="110" customWidth="1"/>
    <col min="13817" max="13821" width="0" style="110" hidden="1" customWidth="1"/>
    <col min="13822" max="13823" width="18.85546875" style="110" customWidth="1"/>
    <col min="13824" max="13824" width="21" style="110" customWidth="1"/>
    <col min="13825" max="13825" width="26.7109375" style="110" customWidth="1"/>
    <col min="13826" max="13826" width="22.5703125" style="110" customWidth="1"/>
    <col min="13827" max="13827" width="20.140625" style="110" customWidth="1"/>
    <col min="13828" max="13828" width="9.140625" style="110"/>
    <col min="13829" max="13829" width="11" style="110" bestFit="1" customWidth="1"/>
    <col min="13830" max="14064" width="9.140625" style="110"/>
    <col min="14065" max="14065" width="80.85546875" style="110" customWidth="1"/>
    <col min="14066" max="14071" width="0" style="110" hidden="1" customWidth="1"/>
    <col min="14072" max="14072" width="21.42578125" style="110" customWidth="1"/>
    <col min="14073" max="14077" width="0" style="110" hidden="1" customWidth="1"/>
    <col min="14078" max="14079" width="18.85546875" style="110" customWidth="1"/>
    <col min="14080" max="14080" width="21" style="110" customWidth="1"/>
    <col min="14081" max="14081" width="26.7109375" style="110" customWidth="1"/>
    <col min="14082" max="14082" width="22.5703125" style="110" customWidth="1"/>
    <col min="14083" max="14083" width="20.140625" style="110" customWidth="1"/>
    <col min="14084" max="14084" width="9.140625" style="110"/>
    <col min="14085" max="14085" width="11" style="110" bestFit="1" customWidth="1"/>
    <col min="14086" max="14320" width="9.140625" style="110"/>
    <col min="14321" max="14321" width="80.85546875" style="110" customWidth="1"/>
    <col min="14322" max="14327" width="0" style="110" hidden="1" customWidth="1"/>
    <col min="14328" max="14328" width="21.42578125" style="110" customWidth="1"/>
    <col min="14329" max="14333" width="0" style="110" hidden="1" customWidth="1"/>
    <col min="14334" max="14335" width="18.85546875" style="110" customWidth="1"/>
    <col min="14336" max="14336" width="21" style="110" customWidth="1"/>
    <col min="14337" max="14337" width="26.7109375" style="110" customWidth="1"/>
    <col min="14338" max="14338" width="22.5703125" style="110" customWidth="1"/>
    <col min="14339" max="14339" width="20.140625" style="110" customWidth="1"/>
    <col min="14340" max="14340" width="9.140625" style="110"/>
    <col min="14341" max="14341" width="11" style="110" bestFit="1" customWidth="1"/>
    <col min="14342" max="14576" width="9.140625" style="110"/>
    <col min="14577" max="14577" width="80.85546875" style="110" customWidth="1"/>
    <col min="14578" max="14583" width="0" style="110" hidden="1" customWidth="1"/>
    <col min="14584" max="14584" width="21.42578125" style="110" customWidth="1"/>
    <col min="14585" max="14589" width="0" style="110" hidden="1" customWidth="1"/>
    <col min="14590" max="14591" width="18.85546875" style="110" customWidth="1"/>
    <col min="14592" max="14592" width="21" style="110" customWidth="1"/>
    <col min="14593" max="14593" width="26.7109375" style="110" customWidth="1"/>
    <col min="14594" max="14594" width="22.5703125" style="110" customWidth="1"/>
    <col min="14595" max="14595" width="20.140625" style="110" customWidth="1"/>
    <col min="14596" max="14596" width="9.140625" style="110"/>
    <col min="14597" max="14597" width="11" style="110" bestFit="1" customWidth="1"/>
    <col min="14598" max="14832" width="9.140625" style="110"/>
    <col min="14833" max="14833" width="80.85546875" style="110" customWidth="1"/>
    <col min="14834" max="14839" width="0" style="110" hidden="1" customWidth="1"/>
    <col min="14840" max="14840" width="21.42578125" style="110" customWidth="1"/>
    <col min="14841" max="14845" width="0" style="110" hidden="1" customWidth="1"/>
    <col min="14846" max="14847" width="18.85546875" style="110" customWidth="1"/>
    <col min="14848" max="14848" width="21" style="110" customWidth="1"/>
    <col min="14849" max="14849" width="26.7109375" style="110" customWidth="1"/>
    <col min="14850" max="14850" width="22.5703125" style="110" customWidth="1"/>
    <col min="14851" max="14851" width="20.140625" style="110" customWidth="1"/>
    <col min="14852" max="14852" width="9.140625" style="110"/>
    <col min="14853" max="14853" width="11" style="110" bestFit="1" customWidth="1"/>
    <col min="14854" max="15088" width="9.140625" style="110"/>
    <col min="15089" max="15089" width="80.85546875" style="110" customWidth="1"/>
    <col min="15090" max="15095" width="0" style="110" hidden="1" customWidth="1"/>
    <col min="15096" max="15096" width="21.42578125" style="110" customWidth="1"/>
    <col min="15097" max="15101" width="0" style="110" hidden="1" customWidth="1"/>
    <col min="15102" max="15103" width="18.85546875" style="110" customWidth="1"/>
    <col min="15104" max="15104" width="21" style="110" customWidth="1"/>
    <col min="15105" max="15105" width="26.7109375" style="110" customWidth="1"/>
    <col min="15106" max="15106" width="22.5703125" style="110" customWidth="1"/>
    <col min="15107" max="15107" width="20.140625" style="110" customWidth="1"/>
    <col min="15108" max="15108" width="9.140625" style="110"/>
    <col min="15109" max="15109" width="11" style="110" bestFit="1" customWidth="1"/>
    <col min="15110" max="15344" width="9.140625" style="110"/>
    <col min="15345" max="15345" width="80.85546875" style="110" customWidth="1"/>
    <col min="15346" max="15351" width="0" style="110" hidden="1" customWidth="1"/>
    <col min="15352" max="15352" width="21.42578125" style="110" customWidth="1"/>
    <col min="15353" max="15357" width="0" style="110" hidden="1" customWidth="1"/>
    <col min="15358" max="15359" width="18.85546875" style="110" customWidth="1"/>
    <col min="15360" max="15360" width="21" style="110" customWidth="1"/>
    <col min="15361" max="15361" width="26.7109375" style="110" customWidth="1"/>
    <col min="15362" max="15362" width="22.5703125" style="110" customWidth="1"/>
    <col min="15363" max="15363" width="20.140625" style="110" customWidth="1"/>
    <col min="15364" max="15364" width="9.140625" style="110"/>
    <col min="15365" max="15365" width="11" style="110" bestFit="1" customWidth="1"/>
    <col min="15366" max="15600" width="9.140625" style="110"/>
    <col min="15601" max="15601" width="80.85546875" style="110" customWidth="1"/>
    <col min="15602" max="15607" width="0" style="110" hidden="1" customWidth="1"/>
    <col min="15608" max="15608" width="21.42578125" style="110" customWidth="1"/>
    <col min="15609" max="15613" width="0" style="110" hidden="1" customWidth="1"/>
    <col min="15614" max="15615" width="18.85546875" style="110" customWidth="1"/>
    <col min="15616" max="15616" width="21" style="110" customWidth="1"/>
    <col min="15617" max="15617" width="26.7109375" style="110" customWidth="1"/>
    <col min="15618" max="15618" width="22.5703125" style="110" customWidth="1"/>
    <col min="15619" max="15619" width="20.140625" style="110" customWidth="1"/>
    <col min="15620" max="15620" width="9.140625" style="110"/>
    <col min="15621" max="15621" width="11" style="110" bestFit="1" customWidth="1"/>
    <col min="15622" max="15856" width="9.140625" style="110"/>
    <col min="15857" max="15857" width="80.85546875" style="110" customWidth="1"/>
    <col min="15858" max="15863" width="0" style="110" hidden="1" customWidth="1"/>
    <col min="15864" max="15864" width="21.42578125" style="110" customWidth="1"/>
    <col min="15865" max="15869" width="0" style="110" hidden="1" customWidth="1"/>
    <col min="15870" max="15871" width="18.85546875" style="110" customWidth="1"/>
    <col min="15872" max="15872" width="21" style="110" customWidth="1"/>
    <col min="15873" max="15873" width="26.7109375" style="110" customWidth="1"/>
    <col min="15874" max="15874" width="22.5703125" style="110" customWidth="1"/>
    <col min="15875" max="15875" width="20.140625" style="110" customWidth="1"/>
    <col min="15876" max="15876" width="9.140625" style="110"/>
    <col min="15877" max="15877" width="11" style="110" bestFit="1" customWidth="1"/>
    <col min="15878" max="16112" width="9.140625" style="110"/>
    <col min="16113" max="16113" width="80.85546875" style="110" customWidth="1"/>
    <col min="16114" max="16119" width="0" style="110" hidden="1" customWidth="1"/>
    <col min="16120" max="16120" width="21.42578125" style="110" customWidth="1"/>
    <col min="16121" max="16125" width="0" style="110" hidden="1" customWidth="1"/>
    <col min="16126" max="16127" width="18.85546875" style="110" customWidth="1"/>
    <col min="16128" max="16128" width="21" style="110" customWidth="1"/>
    <col min="16129" max="16129" width="26.7109375" style="110" customWidth="1"/>
    <col min="16130" max="16130" width="22.5703125" style="110" customWidth="1"/>
    <col min="16131" max="16131" width="20.140625" style="110" customWidth="1"/>
    <col min="16132" max="16132" width="9.140625" style="110"/>
    <col min="16133" max="16133" width="11" style="110" bestFit="1" customWidth="1"/>
    <col min="16134" max="16384" width="9.140625" style="110"/>
  </cols>
  <sheetData>
    <row r="1" spans="1:27" ht="19.5" customHeight="1" x14ac:dyDescent="0.25">
      <c r="B1" s="341" t="s">
        <v>277</v>
      </c>
      <c r="C1" s="342"/>
    </row>
    <row r="2" spans="1:27" ht="19.5" customHeight="1" x14ac:dyDescent="0.25">
      <c r="B2" s="125"/>
      <c r="C2" s="126" t="s">
        <v>278</v>
      </c>
    </row>
    <row r="3" spans="1:27" ht="31.9" customHeight="1" x14ac:dyDescent="0.25">
      <c r="A3" s="343" t="s">
        <v>276</v>
      </c>
      <c r="B3" s="343"/>
      <c r="C3" s="343"/>
    </row>
    <row r="4" spans="1:27" x14ac:dyDescent="0.25">
      <c r="C4" s="120" t="s">
        <v>267</v>
      </c>
    </row>
    <row r="5" spans="1:27" ht="31.15" customHeight="1" x14ac:dyDescent="0.25">
      <c r="A5" s="344" t="s">
        <v>266</v>
      </c>
      <c r="B5" s="346" t="s">
        <v>265</v>
      </c>
      <c r="C5" s="347"/>
    </row>
    <row r="6" spans="1:27" ht="66.75" customHeight="1" x14ac:dyDescent="0.25">
      <c r="A6" s="345"/>
      <c r="B6" s="119" t="s">
        <v>264</v>
      </c>
      <c r="C6" s="119" t="s">
        <v>249</v>
      </c>
    </row>
    <row r="7" spans="1:27" s="113" customFormat="1" ht="22.5" customHeight="1" x14ac:dyDescent="0.25">
      <c r="A7" s="118" t="s">
        <v>282</v>
      </c>
      <c r="B7" s="117"/>
      <c r="C7" s="117"/>
    </row>
    <row r="8" spans="1:27" s="115" customFormat="1" ht="22.5" customHeight="1" x14ac:dyDescent="0.25">
      <c r="A8" s="18" t="s">
        <v>10</v>
      </c>
      <c r="B8" s="116"/>
      <c r="C8" s="116"/>
    </row>
    <row r="9" spans="1:27" s="113" customFormat="1" x14ac:dyDescent="0.25">
      <c r="A9" s="18" t="s">
        <v>11</v>
      </c>
      <c r="B9" s="114"/>
      <c r="C9" s="114"/>
    </row>
    <row r="10" spans="1:27" s="111" customFormat="1" x14ac:dyDescent="0.25">
      <c r="A10" s="18" t="s">
        <v>260</v>
      </c>
      <c r="B10" s="112"/>
      <c r="C10" s="112"/>
    </row>
    <row r="13" spans="1:27" s="107" customFormat="1" ht="27" customHeight="1" x14ac:dyDescent="0.3">
      <c r="A13" s="31" t="s">
        <v>19</v>
      </c>
      <c r="B13" s="109" t="s">
        <v>263</v>
      </c>
      <c r="C13" s="31" t="s">
        <v>262</v>
      </c>
      <c r="D13" s="67"/>
      <c r="F13" s="1"/>
      <c r="I13" s="108"/>
      <c r="J13" s="108"/>
      <c r="K13" s="108"/>
    </row>
    <row r="14" spans="1:27" s="107" customFormat="1" ht="27" customHeight="1" x14ac:dyDescent="0.3">
      <c r="A14" s="31" t="s">
        <v>20</v>
      </c>
      <c r="B14" s="109" t="s">
        <v>263</v>
      </c>
      <c r="C14" s="31" t="s">
        <v>262</v>
      </c>
      <c r="D14" s="67"/>
      <c r="F14" s="1"/>
      <c r="I14" s="108"/>
      <c r="J14" s="108"/>
      <c r="K14" s="108"/>
    </row>
    <row r="15" spans="1:27" s="105" customFormat="1" ht="18.75" x14ac:dyDescent="0.3">
      <c r="A15" s="31" t="s">
        <v>261</v>
      </c>
      <c r="B15" s="31"/>
      <c r="C15" s="32"/>
      <c r="D15" s="31"/>
      <c r="E15" s="32"/>
      <c r="F15" s="67"/>
      <c r="G15" s="31"/>
      <c r="H15" s="1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</row>
  </sheetData>
  <mergeCells count="4">
    <mergeCell ref="B1:C1"/>
    <mergeCell ref="A3:C3"/>
    <mergeCell ref="A5:A6"/>
    <mergeCell ref="B5:C5"/>
  </mergeCells>
  <pageMargins left="0" right="0" top="0.39370078740157483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0"/>
  <sheetViews>
    <sheetView zoomScaleNormal="100" zoomScaleSheetLayoutView="100" workbookViewId="0">
      <selection activeCell="H30" sqref="H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258</v>
      </c>
    </row>
    <row r="2" spans="1:18" ht="14.2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256</v>
      </c>
      <c r="B4" s="349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</row>
    <row r="21" spans="1:17" x14ac:dyDescent="0.2">
      <c r="A21" s="86" t="s">
        <v>232</v>
      </c>
      <c r="B21" s="251">
        <v>7782</v>
      </c>
      <c r="C21" s="251"/>
      <c r="D21" s="251"/>
      <c r="E21" s="251"/>
      <c r="F21" s="251">
        <f>'СОШ 1.'!F21+'СОШ 2.'!F21+'СОШ 3.'!F21+'СОШ 4.'!F21+'СОШ 5.'!F21+'СОШ 6.'!F21+'СОШ 7.'!F21+'СОШ 9.'!F21-600</f>
        <v>7804</v>
      </c>
      <c r="G21" s="251"/>
      <c r="H21" s="251"/>
      <c r="I21" s="251"/>
      <c r="J21" s="251">
        <f>'СОШ 1.'!J21+'СОШ 2.'!J21+'СОШ 3.'!J21+'СОШ 4.'!J21+'СОШ 5.'!J21+'СОШ 6.'!J21+'СОШ 7.'!J21+'СОШ 9.'!J21-600</f>
        <v>7837</v>
      </c>
      <c r="K21" s="251"/>
      <c r="L21" s="251"/>
      <c r="M21" s="251"/>
      <c r="N21" s="251">
        <f>'СОШ 1.'!N21+'СОШ 2.'!N21+'СОШ 3.'!N21+'СОШ 4.'!N21+'СОШ 5.'!N21+'СОШ 6.'!N21+'СОШ 7.'!N21+'СОШ 9.'!N21-600</f>
        <v>7849</v>
      </c>
      <c r="O21" s="251"/>
      <c r="P21" s="251"/>
      <c r="Q21" s="251"/>
    </row>
    <row r="22" spans="1:17" x14ac:dyDescent="0.2">
      <c r="A22" s="86" t="s">
        <v>231</v>
      </c>
      <c r="B22" s="251">
        <v>1567.13</v>
      </c>
      <c r="C22" s="251"/>
      <c r="D22" s="251"/>
      <c r="E22" s="251"/>
      <c r="F22" s="251">
        <f>'СОШ 1.'!F22+'СОШ 2.'!F22+'СОШ 3.'!F22+'СОШ 4.'!F22+'СОШ 5.'!F22+'СОШ 6.'!F22+'СОШ 7.'!F22+'СОШ 9.'!F22</f>
        <v>1576.6</v>
      </c>
      <c r="G22" s="251"/>
      <c r="H22" s="251"/>
      <c r="I22" s="251"/>
      <c r="J22" s="251">
        <f>'СОШ 1.'!J22+'СОШ 2.'!J22+'СОШ 3.'!J22+'СОШ 4.'!J22+'СОШ 5.'!J22+'СОШ 6.'!J22+'СОШ 7.'!J22+'СОШ 9.'!J22</f>
        <v>1587.9299999999998</v>
      </c>
      <c r="K22" s="251"/>
      <c r="L22" s="251"/>
      <c r="M22" s="251"/>
      <c r="N22" s="251">
        <f>'СОШ 1.'!N22+'СОШ 2.'!N22+'СОШ 3.'!N22+'СОШ 4.'!N22+'СОШ 5.'!N22+'СОШ 6.'!N22+'СОШ 7.'!N22+'СОШ 9.'!N22</f>
        <v>1587.73</v>
      </c>
      <c r="O22" s="251"/>
      <c r="P22" s="251"/>
      <c r="Q22" s="251"/>
    </row>
    <row r="23" spans="1:17" x14ac:dyDescent="0.2">
      <c r="A23" s="86" t="s">
        <v>230</v>
      </c>
      <c r="B23" s="251">
        <v>630</v>
      </c>
      <c r="C23" s="251"/>
      <c r="D23" s="251"/>
      <c r="E23" s="251"/>
      <c r="F23" s="251">
        <f>'СОШ 1.'!F23+'СОШ 2.'!F23+'СОШ 3.'!F23+'СОШ 4.'!F23+'СОШ 5.'!F23+'СОШ 6.'!F23+'СОШ 7.'!F23+'СОШ 9.'!F23</f>
        <v>662.66</v>
      </c>
      <c r="G23" s="251"/>
      <c r="H23" s="251"/>
      <c r="I23" s="251"/>
      <c r="J23" s="251">
        <f>'СОШ 1.'!J23+'СОШ 2.'!J23+'СОШ 3.'!J23+'СОШ 4.'!J23+'СОШ 5.'!J23+'СОШ 6.'!J23+'СОШ 7.'!J23+'СОШ 9.'!J23</f>
        <v>666.66</v>
      </c>
      <c r="K23" s="251"/>
      <c r="L23" s="251"/>
      <c r="M23" s="251"/>
      <c r="N23" s="251">
        <f>'СОШ 1.'!N23+'СОШ 2.'!N23+'СОШ 3.'!N23+'СОШ 4.'!N23+'СОШ 5.'!N23+'СОШ 6.'!N23+'СОШ 7.'!N23+'СОШ 9.'!N23</f>
        <v>670.66</v>
      </c>
      <c r="O23" s="251"/>
      <c r="P23" s="251"/>
      <c r="Q23" s="251"/>
    </row>
    <row r="24" spans="1:17" x14ac:dyDescent="0.2">
      <c r="A24" s="87" t="s">
        <v>229</v>
      </c>
      <c r="B24" s="252">
        <f>SUM(B21/B22)</f>
        <v>4.9657654438368226</v>
      </c>
      <c r="C24" s="251"/>
      <c r="D24" s="251"/>
      <c r="E24" s="251"/>
      <c r="F24" s="252">
        <f>SUM(F21/F22)</f>
        <v>4.9498921730305723</v>
      </c>
      <c r="G24" s="251"/>
      <c r="H24" s="251"/>
      <c r="I24" s="251"/>
      <c r="J24" s="252">
        <f>SUM(J21/J22)</f>
        <v>4.9353560925229703</v>
      </c>
      <c r="K24" s="251"/>
      <c r="L24" s="251"/>
      <c r="M24" s="251"/>
      <c r="N24" s="252">
        <f>SUM(N21/N22)</f>
        <v>4.9435357397038535</v>
      </c>
      <c r="O24" s="251"/>
      <c r="P24" s="251"/>
      <c r="Q24" s="251"/>
    </row>
    <row r="25" spans="1:17" ht="24" x14ac:dyDescent="0.2">
      <c r="A25" s="87" t="s">
        <v>228</v>
      </c>
      <c r="B25" s="252">
        <f>SUM(B21/B23)</f>
        <v>12.352380952380953</v>
      </c>
      <c r="C25" s="251"/>
      <c r="D25" s="251"/>
      <c r="E25" s="251"/>
      <c r="F25" s="252">
        <f>SUM(F21/F23)</f>
        <v>11.776778438414874</v>
      </c>
      <c r="G25" s="251"/>
      <c r="H25" s="251"/>
      <c r="I25" s="251"/>
      <c r="J25" s="252">
        <f>SUM(J21/J23)</f>
        <v>11.755617556175562</v>
      </c>
      <c r="K25" s="251"/>
      <c r="L25" s="251"/>
      <c r="M25" s="251"/>
      <c r="N25" s="252">
        <f>SUM(N21/N23)</f>
        <v>11.703396654042287</v>
      </c>
      <c r="O25" s="251"/>
      <c r="P25" s="251"/>
      <c r="Q25" s="251"/>
    </row>
    <row r="26" spans="1:17" ht="24" x14ac:dyDescent="0.2">
      <c r="A26" s="181" t="s">
        <v>227</v>
      </c>
      <c r="B26" s="255">
        <v>166949.79999999999</v>
      </c>
      <c r="C26" s="255">
        <v>1503</v>
      </c>
      <c r="D26" s="255"/>
      <c r="E26" s="255"/>
      <c r="F26" s="255">
        <v>166063</v>
      </c>
      <c r="G26" s="255"/>
      <c r="H26" s="255"/>
      <c r="I26" s="255"/>
      <c r="J26" s="257">
        <v>169497.5</v>
      </c>
      <c r="K26" s="256"/>
      <c r="L26" s="256"/>
      <c r="M26" s="256"/>
      <c r="N26" s="257">
        <v>169230.2</v>
      </c>
      <c r="O26" s="255"/>
      <c r="P26" s="255"/>
      <c r="Q26" s="255"/>
    </row>
    <row r="27" spans="1:17" ht="24" x14ac:dyDescent="0.2">
      <c r="A27" s="87" t="s">
        <v>226</v>
      </c>
      <c r="B27" s="253">
        <f>SUM(B26/B21)</f>
        <v>21.453328193266511</v>
      </c>
      <c r="C27" s="251"/>
      <c r="D27" s="251"/>
      <c r="E27" s="251"/>
      <c r="F27" s="253">
        <f>SUM(F26/F21)</f>
        <v>21.279215786776014</v>
      </c>
      <c r="G27" s="251"/>
      <c r="H27" s="251"/>
      <c r="I27" s="251"/>
      <c r="J27" s="253">
        <f>SUM(J26/J21)</f>
        <v>21.627855046573945</v>
      </c>
      <c r="K27" s="251"/>
      <c r="L27" s="251"/>
      <c r="M27" s="251"/>
      <c r="N27" s="253">
        <f>SUM(N26/N21)</f>
        <v>21.560733851446045</v>
      </c>
      <c r="O27" s="251"/>
      <c r="P27" s="251"/>
      <c r="Q27" s="251"/>
    </row>
    <row r="28" spans="1:17" ht="24" x14ac:dyDescent="0.2">
      <c r="A28" s="181" t="s">
        <v>225</v>
      </c>
      <c r="B28" s="255">
        <v>512767.2</v>
      </c>
      <c r="C28" s="255"/>
      <c r="D28" s="255"/>
      <c r="E28" s="255"/>
      <c r="F28" s="255">
        <f>'СОШ 1.'!F28+'СОШ 2.'!F28+'СОШ 3.'!F28+'СОШ 4.'!F28+'СОШ 5.'!F28+'СОШ 6.'!F28+'СОШ 7.'!F28+'СОШ 9.'!F28</f>
        <v>529914.45596000005</v>
      </c>
      <c r="G28" s="255"/>
      <c r="H28" s="255"/>
      <c r="I28" s="255"/>
      <c r="J28" s="255">
        <f>'СОШ 1.'!J28+'СОШ 2.'!J28+'СОШ 3.'!J28+'СОШ 4.'!J28+'СОШ 5.'!J28+'СОШ 6.'!J28+'СОШ 7.'!J28+'СОШ 9.'!J28</f>
        <v>531074.27</v>
      </c>
      <c r="K28" s="255"/>
      <c r="L28" s="255"/>
      <c r="M28" s="255"/>
      <c r="N28" s="255">
        <f>'СОШ 1.'!N28+'СОШ 2.'!N28+'СОШ 3.'!N28+'СОШ 4.'!N28+'СОШ 5.'!N28+'СОШ 6.'!N28+'СОШ 7.'!N28+'СОШ 9.'!N28</f>
        <v>528353.9</v>
      </c>
      <c r="O28" s="255"/>
      <c r="P28" s="255"/>
      <c r="Q28" s="255"/>
    </row>
    <row r="29" spans="1:17" ht="22.5" customHeight="1" x14ac:dyDescent="0.2">
      <c r="A29" s="87" t="s">
        <v>224</v>
      </c>
      <c r="B29" s="253">
        <f>SUM(B28/B21)</f>
        <v>65.891441788743251</v>
      </c>
      <c r="C29" s="251"/>
      <c r="D29" s="251"/>
      <c r="E29" s="251"/>
      <c r="F29" s="253">
        <f>SUM(F28/F21)</f>
        <v>67.902928749359305</v>
      </c>
      <c r="G29" s="251"/>
      <c r="H29" s="251"/>
      <c r="I29" s="251"/>
      <c r="J29" s="253">
        <f>SUM(J28/J21)</f>
        <v>67.764995534005365</v>
      </c>
      <c r="K29" s="251"/>
      <c r="L29" s="251"/>
      <c r="M29" s="251"/>
      <c r="N29" s="253">
        <f>SUM(N28/N21)</f>
        <v>67.314804433685822</v>
      </c>
      <c r="O29" s="251"/>
      <c r="P29" s="251"/>
      <c r="Q29" s="251"/>
    </row>
    <row r="30" spans="1:17" ht="30" customHeight="1" x14ac:dyDescent="0.2">
      <c r="A30" s="181" t="s">
        <v>223</v>
      </c>
      <c r="B30" s="255">
        <v>308962</v>
      </c>
      <c r="C30" s="255"/>
      <c r="D30" s="255"/>
      <c r="E30" s="255"/>
      <c r="F30" s="255">
        <v>329660.84000000003</v>
      </c>
      <c r="G30" s="255"/>
      <c r="H30" s="255"/>
      <c r="I30" s="255"/>
      <c r="J30" s="255">
        <v>291016.73</v>
      </c>
      <c r="K30" s="255"/>
      <c r="L30" s="255"/>
      <c r="M30" s="255"/>
      <c r="N30" s="255">
        <v>285488.8</v>
      </c>
      <c r="O30" s="255"/>
      <c r="P30" s="255"/>
      <c r="Q30" s="255"/>
    </row>
    <row r="31" spans="1:17" ht="36" x14ac:dyDescent="0.2">
      <c r="A31" s="87" t="s">
        <v>222</v>
      </c>
      <c r="B31" s="254">
        <f>B30/(B28+B30)</f>
        <v>0.37599004635590411</v>
      </c>
      <c r="C31" s="251"/>
      <c r="D31" s="251"/>
      <c r="E31" s="251"/>
      <c r="F31" s="254">
        <f>F30/(F28+F30)</f>
        <v>0.38351595438980679</v>
      </c>
      <c r="G31" s="251"/>
      <c r="H31" s="251"/>
      <c r="I31" s="251"/>
      <c r="J31" s="254">
        <f>J30/(J28+J30)</f>
        <v>0.35399576202634497</v>
      </c>
      <c r="K31" s="251"/>
      <c r="L31" s="251"/>
      <c r="M31" s="251"/>
      <c r="N31" s="254">
        <f>N30/(N28+N30)</f>
        <v>0.35079112953891461</v>
      </c>
      <c r="O31" s="251"/>
      <c r="P31" s="251"/>
      <c r="Q31" s="251"/>
    </row>
    <row r="32" spans="1:17" x14ac:dyDescent="0.2">
      <c r="A32" s="87" t="s">
        <v>182</v>
      </c>
      <c r="B32" s="251">
        <f>'СОШ 1.'!B32+'СОШ 2.'!B32+'СОШ 3.'!B32+'СОШ 4.'!B32+'СОШ 5.'!B32+'СОШ 6.'!B32+'СОШ 7.'!B32+'СОШ 9.'!B32</f>
        <v>8</v>
      </c>
      <c r="C32" s="251"/>
      <c r="D32" s="251"/>
      <c r="E32" s="251"/>
      <c r="F32" s="251">
        <f>'СОШ 1.'!F32+'СОШ 2.'!F32+'СОШ 3.'!F32+'СОШ 4.'!F32+'СОШ 5.'!F32+'СОШ 6.'!F32+'СОШ 7.'!F32+'СОШ 9.'!F32</f>
        <v>7</v>
      </c>
      <c r="G32" s="251"/>
      <c r="H32" s="251"/>
      <c r="I32" s="251"/>
      <c r="J32" s="251">
        <f>'СОШ 1.'!J32+'СОШ 2.'!J32+'СОШ 3.'!J32+'СОШ 4.'!J32+'СОШ 5.'!J32+'СОШ 6.'!J32+'СОШ 7.'!J32+'СОШ 9.'!J32</f>
        <v>7</v>
      </c>
      <c r="K32" s="251"/>
      <c r="L32" s="251"/>
      <c r="M32" s="251"/>
      <c r="N32" s="251">
        <f>'СОШ 1.'!N32+'СОШ 2.'!N32+'СОШ 3.'!N32+'СОШ 4.'!N32+'СОШ 5.'!N32+'СОШ 6.'!N32+'СОШ 7.'!N32+'СОШ 9.'!N32</f>
        <v>7</v>
      </c>
      <c r="O32" s="251"/>
      <c r="P32" s="251"/>
      <c r="Q32" s="25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30" activeCellId="1" sqref="B28 B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256</v>
      </c>
      <c r="B4" s="349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982</v>
      </c>
      <c r="C21" s="82"/>
      <c r="D21" s="82"/>
      <c r="E21" s="81"/>
      <c r="F21" s="84">
        <v>977</v>
      </c>
      <c r="G21" s="82"/>
      <c r="H21" s="82"/>
      <c r="I21" s="85"/>
      <c r="J21" s="84">
        <v>977</v>
      </c>
      <c r="K21" s="82"/>
      <c r="L21" s="82"/>
      <c r="M21" s="81"/>
      <c r="N21" s="84">
        <v>977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191.59</v>
      </c>
      <c r="C22" s="183"/>
      <c r="D22" s="183"/>
      <c r="E22" s="184"/>
      <c r="F22" s="182">
        <v>191.59</v>
      </c>
      <c r="G22" s="183"/>
      <c r="H22" s="183"/>
      <c r="I22" s="185"/>
      <c r="J22" s="182">
        <v>191.59</v>
      </c>
      <c r="K22" s="183"/>
      <c r="L22" s="183"/>
      <c r="M22" s="184"/>
      <c r="N22" s="182">
        <v>191.59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81.25</v>
      </c>
      <c r="C23" s="183"/>
      <c r="D23" s="183"/>
      <c r="E23" s="184"/>
      <c r="F23" s="182">
        <v>81.25</v>
      </c>
      <c r="G23" s="183"/>
      <c r="H23" s="183"/>
      <c r="I23" s="185"/>
      <c r="J23" s="182">
        <v>81.25</v>
      </c>
      <c r="K23" s="183"/>
      <c r="L23" s="183"/>
      <c r="M23" s="184"/>
      <c r="N23" s="182">
        <v>81.25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5.1255284722584689</v>
      </c>
      <c r="C24" s="82"/>
      <c r="D24" s="82"/>
      <c r="E24" s="81"/>
      <c r="F24" s="141">
        <f>SUM(F21/F22)</f>
        <v>5.0994310767785374</v>
      </c>
      <c r="G24" s="82"/>
      <c r="H24" s="82"/>
      <c r="I24" s="85"/>
      <c r="J24" s="141">
        <f>SUM(J21/J22)</f>
        <v>5.0994310767785374</v>
      </c>
      <c r="K24" s="82"/>
      <c r="L24" s="82"/>
      <c r="M24" s="81"/>
      <c r="N24" s="141">
        <f>SUM(N21/N22)</f>
        <v>5.0994310767785374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12.086153846153847</v>
      </c>
      <c r="C25" s="82"/>
      <c r="D25" s="82"/>
      <c r="E25" s="81"/>
      <c r="F25" s="141">
        <f>SUM(F21/F23)</f>
        <v>12.024615384615384</v>
      </c>
      <c r="G25" s="82"/>
      <c r="H25" s="82"/>
      <c r="I25" s="85"/>
      <c r="J25" s="141">
        <f>SUM(J21/J23)</f>
        <v>12.024615384615384</v>
      </c>
      <c r="K25" s="82"/>
      <c r="L25" s="82"/>
      <c r="M25" s="81"/>
      <c r="N25" s="141">
        <f>SUM(N21/N23)</f>
        <v>12.024615384615384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19474.2</v>
      </c>
      <c r="C26" s="207"/>
      <c r="D26" s="207"/>
      <c r="E26" s="208"/>
      <c r="F26" s="206">
        <v>120670.1</v>
      </c>
      <c r="G26" s="207"/>
      <c r="H26" s="207"/>
      <c r="I26" s="210"/>
      <c r="J26" s="206">
        <v>120670.1</v>
      </c>
      <c r="K26" s="207"/>
      <c r="L26" s="207"/>
      <c r="M26" s="208"/>
      <c r="N26" s="206">
        <v>120670.1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19.831160896130346</v>
      </c>
      <c r="C27" s="82"/>
      <c r="D27" s="82"/>
      <c r="E27" s="81"/>
      <c r="F27" s="139">
        <f>SUM(F26/F21)</f>
        <v>123.51084953940635</v>
      </c>
      <c r="G27" s="82"/>
      <c r="H27" s="82"/>
      <c r="I27" s="85"/>
      <c r="J27" s="139">
        <f>SUM(J26/J21)</f>
        <v>123.51084953940635</v>
      </c>
      <c r="K27" s="82"/>
      <c r="L27" s="82"/>
      <c r="M27" s="81"/>
      <c r="N27" s="139">
        <f>SUM(N26/N21)</f>
        <v>123.51084953940635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65981.399999999994</v>
      </c>
      <c r="C28" s="183"/>
      <c r="D28" s="183"/>
      <c r="E28" s="184"/>
      <c r="F28" s="182">
        <v>73091.899999999994</v>
      </c>
      <c r="G28" s="183"/>
      <c r="H28" s="183"/>
      <c r="I28" s="185"/>
      <c r="J28" s="182">
        <v>73091.899999999994</v>
      </c>
      <c r="K28" s="183"/>
      <c r="L28" s="183"/>
      <c r="M28" s="184"/>
      <c r="N28" s="182">
        <v>73091.899999999994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67.190835030549891</v>
      </c>
      <c r="C29" s="82"/>
      <c r="D29" s="82"/>
      <c r="E29" s="81"/>
      <c r="F29" s="139">
        <f>SUM(F28/F21)</f>
        <v>74.812589559877168</v>
      </c>
      <c r="G29" s="82"/>
      <c r="H29" s="82"/>
      <c r="I29" s="85"/>
      <c r="J29" s="139">
        <f>SUM(J28/J21)</f>
        <v>74.812589559877168</v>
      </c>
      <c r="K29" s="82"/>
      <c r="L29" s="82"/>
      <c r="M29" s="81"/>
      <c r="N29" s="139">
        <f>SUM(N28/N21)</f>
        <v>74.812589559877168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37847.1</v>
      </c>
      <c r="C30" s="207"/>
      <c r="D30" s="207"/>
      <c r="E30" s="208"/>
      <c r="F30" s="206">
        <v>27654.7</v>
      </c>
      <c r="G30" s="207"/>
      <c r="H30" s="207"/>
      <c r="I30" s="210"/>
      <c r="J30" s="206">
        <v>26631.200000000001</v>
      </c>
      <c r="K30" s="207"/>
      <c r="L30" s="207"/>
      <c r="M30" s="208"/>
      <c r="N30" s="206">
        <v>25596.2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0.36451552319449859</v>
      </c>
      <c r="C31" s="82"/>
      <c r="D31" s="82"/>
      <c r="E31" s="81"/>
      <c r="F31" s="140">
        <f>F30/(F28+F30)</f>
        <v>0.27449760091159409</v>
      </c>
      <c r="G31" s="82"/>
      <c r="H31" s="82"/>
      <c r="I31" s="85"/>
      <c r="J31" s="140">
        <f>J30/(J28+J30)</f>
        <v>0.26705146550799164</v>
      </c>
      <c r="K31" s="82"/>
      <c r="L31" s="82"/>
      <c r="M31" s="81"/>
      <c r="N31" s="140">
        <f>N30/(N28+N30)</f>
        <v>0.25936460424306479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A28" sqref="A28"/>
    </sheetView>
  </sheetViews>
  <sheetFormatPr defaultColWidth="9.140625" defaultRowHeight="12" x14ac:dyDescent="0.2"/>
  <cols>
    <col min="1" max="1" width="70.5703125" style="66" customWidth="1"/>
    <col min="2" max="2" width="9.140625" style="66"/>
    <col min="3" max="3" width="11.7109375" style="66" customWidth="1"/>
    <col min="4" max="4" width="11.42578125" style="66" customWidth="1"/>
    <col min="5" max="5" width="9.140625" style="66"/>
    <col min="6" max="6" width="11.57031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50" t="s">
        <v>313</v>
      </c>
      <c r="B4" s="350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156" t="s">
        <v>254</v>
      </c>
      <c r="C6" s="96" t="s">
        <v>253</v>
      </c>
      <c r="D6" s="96" t="s">
        <v>247</v>
      </c>
      <c r="E6" s="95" t="s">
        <v>246</v>
      </c>
      <c r="F6" s="156" t="s">
        <v>252</v>
      </c>
      <c r="G6" s="96" t="s">
        <v>248</v>
      </c>
      <c r="H6" s="96" t="s">
        <v>247</v>
      </c>
      <c r="I6" s="99" t="s">
        <v>246</v>
      </c>
      <c r="J6" s="156" t="s">
        <v>251</v>
      </c>
      <c r="K6" s="96" t="s">
        <v>248</v>
      </c>
      <c r="L6" s="96" t="s">
        <v>250</v>
      </c>
      <c r="M6" s="95" t="s">
        <v>246</v>
      </c>
      <c r="N6" s="155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154" t="s">
        <v>233</v>
      </c>
      <c r="B20" s="152"/>
      <c r="C20" s="150"/>
      <c r="D20" s="150"/>
      <c r="E20" s="149"/>
      <c r="F20" s="152"/>
      <c r="G20" s="150"/>
      <c r="H20" s="150"/>
      <c r="I20" s="153"/>
      <c r="J20" s="152"/>
      <c r="K20" s="150"/>
      <c r="L20" s="150"/>
      <c r="M20" s="149"/>
      <c r="N20" s="151"/>
      <c r="O20" s="150"/>
      <c r="P20" s="150"/>
      <c r="Q20" s="149"/>
    </row>
    <row r="21" spans="1:17" ht="10.5" customHeight="1" x14ac:dyDescent="0.2">
      <c r="A21" s="86" t="s">
        <v>232</v>
      </c>
      <c r="B21" s="84">
        <v>970</v>
      </c>
      <c r="C21" s="148"/>
      <c r="D21" s="148"/>
      <c r="E21" s="81"/>
      <c r="F21" s="84">
        <v>974</v>
      </c>
      <c r="G21" s="148"/>
      <c r="H21" s="148"/>
      <c r="I21" s="85"/>
      <c r="J21" s="84">
        <v>978</v>
      </c>
      <c r="K21" s="82"/>
      <c r="L21" s="82"/>
      <c r="M21" s="81"/>
      <c r="N21" s="83">
        <v>982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177.4</v>
      </c>
      <c r="C22" s="183"/>
      <c r="D22" s="183"/>
      <c r="E22" s="184"/>
      <c r="F22" s="182">
        <v>174.25</v>
      </c>
      <c r="G22" s="183"/>
      <c r="H22" s="183"/>
      <c r="I22" s="185"/>
      <c r="J22" s="182">
        <v>181.5</v>
      </c>
      <c r="K22" s="183"/>
      <c r="L22" s="183"/>
      <c r="M22" s="184"/>
      <c r="N22" s="187">
        <v>184.2</v>
      </c>
      <c r="O22" s="183"/>
      <c r="P22" s="183"/>
      <c r="Q22" s="184"/>
    </row>
    <row r="23" spans="1:17" x14ac:dyDescent="0.2">
      <c r="A23" s="86" t="s">
        <v>230</v>
      </c>
      <c r="B23" s="84">
        <v>86</v>
      </c>
      <c r="C23" s="82"/>
      <c r="D23" s="82"/>
      <c r="E23" s="81"/>
      <c r="F23" s="84">
        <v>68</v>
      </c>
      <c r="G23" s="82"/>
      <c r="H23" s="82"/>
      <c r="I23" s="85"/>
      <c r="J23" s="84">
        <v>71</v>
      </c>
      <c r="K23" s="82"/>
      <c r="L23" s="82"/>
      <c r="M23" s="81"/>
      <c r="N23" s="83">
        <v>75</v>
      </c>
      <c r="O23" s="82"/>
      <c r="P23" s="82"/>
      <c r="Q23" s="81"/>
    </row>
    <row r="24" spans="1:17" x14ac:dyDescent="0.2">
      <c r="A24" s="87" t="s">
        <v>229</v>
      </c>
      <c r="B24" s="141">
        <f>SUM(B21/B22)</f>
        <v>5.4678692220969562</v>
      </c>
      <c r="C24" s="82"/>
      <c r="D24" s="82"/>
      <c r="E24" s="81"/>
      <c r="F24" s="141">
        <f>SUM(F21/F22)</f>
        <v>5.5896700143472025</v>
      </c>
      <c r="G24" s="82"/>
      <c r="H24" s="82"/>
      <c r="I24" s="85"/>
      <c r="J24" s="141">
        <f>SUM(J21/J22)</f>
        <v>5.3884297520661155</v>
      </c>
      <c r="K24" s="82"/>
      <c r="L24" s="82"/>
      <c r="M24" s="81"/>
      <c r="N24" s="141">
        <f>SUM(N21/N22)</f>
        <v>5.3311617806731819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11.279069767441861</v>
      </c>
      <c r="C25" s="82"/>
      <c r="D25" s="82"/>
      <c r="E25" s="81"/>
      <c r="F25" s="141">
        <f>SUM(F21/F23)</f>
        <v>14.323529411764707</v>
      </c>
      <c r="G25" s="82"/>
      <c r="H25" s="82"/>
      <c r="I25" s="85"/>
      <c r="J25" s="141">
        <f>SUM(J21/J23)</f>
        <v>13.774647887323944</v>
      </c>
      <c r="K25" s="82"/>
      <c r="L25" s="82"/>
      <c r="M25" s="81"/>
      <c r="N25" s="141">
        <f>SUM(N21/N23)</f>
        <v>13.093333333333334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12703.29</v>
      </c>
      <c r="C26" s="207"/>
      <c r="D26" s="207"/>
      <c r="E26" s="208"/>
      <c r="F26" s="206">
        <v>12935.4</v>
      </c>
      <c r="G26" s="207"/>
      <c r="H26" s="207"/>
      <c r="I26" s="210"/>
      <c r="J26" s="206">
        <v>13190.7</v>
      </c>
      <c r="K26" s="207"/>
      <c r="L26" s="207"/>
      <c r="M26" s="208"/>
      <c r="N26" s="211">
        <v>12967.9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13.096175257731959</v>
      </c>
      <c r="C27" s="82"/>
      <c r="D27" s="82"/>
      <c r="E27" s="81"/>
      <c r="F27" s="139">
        <f>SUM(F26/F21)</f>
        <v>13.280698151950718</v>
      </c>
      <c r="G27" s="82"/>
      <c r="H27" s="82"/>
      <c r="I27" s="85"/>
      <c r="J27" s="139">
        <f>SUM(J26/J21)</f>
        <v>13.487423312883436</v>
      </c>
      <c r="K27" s="82"/>
      <c r="L27" s="82"/>
      <c r="M27" s="81"/>
      <c r="N27" s="139">
        <f>SUM(N26/N21)</f>
        <v>13.205600814663951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65309.67</v>
      </c>
      <c r="C28" s="183"/>
      <c r="D28" s="183"/>
      <c r="E28" s="184"/>
      <c r="F28" s="182">
        <v>60882.7</v>
      </c>
      <c r="G28" s="183"/>
      <c r="H28" s="183"/>
      <c r="I28" s="185"/>
      <c r="J28" s="182">
        <v>62991.6</v>
      </c>
      <c r="K28" s="183"/>
      <c r="L28" s="183"/>
      <c r="M28" s="184"/>
      <c r="N28" s="187">
        <v>63054.9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67.329556701030924</v>
      </c>
      <c r="C29" s="82"/>
      <c r="D29" s="82"/>
      <c r="E29" s="81"/>
      <c r="F29" s="139">
        <f>SUM(F28/F21)</f>
        <v>62.507905544147839</v>
      </c>
      <c r="G29" s="82"/>
      <c r="H29" s="82"/>
      <c r="I29" s="85"/>
      <c r="J29" s="139">
        <f>SUM(J28/J21)</f>
        <v>64.408588957055215</v>
      </c>
      <c r="K29" s="82"/>
      <c r="L29" s="82"/>
      <c r="M29" s="81"/>
      <c r="N29" s="139">
        <f>SUM(N28/N21)</f>
        <v>64.210692464358459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29958.73</v>
      </c>
      <c r="C30" s="207"/>
      <c r="D30" s="207"/>
      <c r="E30" s="208"/>
      <c r="F30" s="206">
        <v>35961.800000000003</v>
      </c>
      <c r="G30" s="207"/>
      <c r="H30" s="207"/>
      <c r="I30" s="210"/>
      <c r="J30" s="206">
        <v>32923.9</v>
      </c>
      <c r="K30" s="207"/>
      <c r="L30" s="207"/>
      <c r="M30" s="208"/>
      <c r="N30" s="211">
        <v>31865.21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0.31446660172733037</v>
      </c>
      <c r="C31" s="82"/>
      <c r="D31" s="82"/>
      <c r="E31" s="81"/>
      <c r="F31" s="140">
        <f>F30/(F28+F30)</f>
        <v>0.37133549143214123</v>
      </c>
      <c r="G31" s="82"/>
      <c r="H31" s="82"/>
      <c r="I31" s="85"/>
      <c r="J31" s="140">
        <f>J30/(J28+J30)</f>
        <v>0.34325943147874954</v>
      </c>
      <c r="K31" s="82"/>
      <c r="L31" s="82"/>
      <c r="M31" s="81"/>
      <c r="N31" s="140">
        <f>N30/(N28+N30)</f>
        <v>0.33570557387681071</v>
      </c>
      <c r="O31" s="82"/>
      <c r="P31" s="82"/>
      <c r="Q31" s="81"/>
    </row>
    <row r="32" spans="1:17" x14ac:dyDescent="0.2">
      <c r="A32" s="87" t="s">
        <v>182</v>
      </c>
      <c r="B32" s="146">
        <v>1</v>
      </c>
      <c r="C32" s="148"/>
      <c r="D32" s="148"/>
      <c r="E32" s="147"/>
      <c r="F32" s="146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311</v>
      </c>
      <c r="H78" s="1"/>
    </row>
    <row r="79" spans="1:17" ht="29.25" customHeight="1" x14ac:dyDescent="0.3">
      <c r="A79" s="31" t="s">
        <v>310</v>
      </c>
      <c r="B79" s="31"/>
      <c r="C79" s="32"/>
      <c r="D79" s="109"/>
      <c r="E79" s="32"/>
      <c r="F79" s="67"/>
      <c r="G79" s="31" t="s">
        <v>309</v>
      </c>
      <c r="H79" s="1"/>
    </row>
    <row r="80" spans="1:17" ht="18.75" x14ac:dyDescent="0.3">
      <c r="A80" s="31" t="s">
        <v>308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N31" sqref="N31"/>
    </sheetView>
  </sheetViews>
  <sheetFormatPr defaultColWidth="9.140625" defaultRowHeight="12" x14ac:dyDescent="0.2"/>
  <cols>
    <col min="1" max="1" width="71.42578125" style="66" customWidth="1"/>
    <col min="2" max="2" width="10.7109375" style="66" customWidth="1"/>
    <col min="3" max="3" width="11.140625" style="66" customWidth="1"/>
    <col min="4" max="4" width="11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9" width="9.140625" style="66"/>
    <col min="10" max="10" width="12.140625" style="66" customWidth="1"/>
    <col min="11" max="11" width="10.5703125" style="66" customWidth="1"/>
    <col min="12" max="12" width="11.5703125" style="66" customWidth="1"/>
    <col min="13" max="13" width="9.140625" style="66"/>
    <col min="14" max="14" width="11.28515625" style="66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314</v>
      </c>
      <c r="B4" s="349"/>
      <c r="C4" s="349"/>
      <c r="D4" s="349"/>
      <c r="E4" s="349"/>
      <c r="F4" s="349"/>
      <c r="G4" s="349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958</v>
      </c>
      <c r="C21" s="82"/>
      <c r="D21" s="82"/>
      <c r="E21" s="81"/>
      <c r="F21" s="84">
        <v>969</v>
      </c>
      <c r="G21" s="82"/>
      <c r="H21" s="82"/>
      <c r="I21" s="85"/>
      <c r="J21" s="84">
        <v>957</v>
      </c>
      <c r="K21" s="82"/>
      <c r="L21" s="82"/>
      <c r="M21" s="81"/>
      <c r="N21" s="83">
        <v>960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189.5</v>
      </c>
      <c r="C22" s="183"/>
      <c r="D22" s="183"/>
      <c r="E22" s="184"/>
      <c r="F22" s="182">
        <v>187.24</v>
      </c>
      <c r="G22" s="183"/>
      <c r="H22" s="183"/>
      <c r="I22" s="185"/>
      <c r="J22" s="182">
        <v>187.24</v>
      </c>
      <c r="K22" s="183"/>
      <c r="L22" s="183"/>
      <c r="M22" s="184"/>
      <c r="N22" s="187">
        <v>187.24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66.25</v>
      </c>
      <c r="C23" s="183"/>
      <c r="D23" s="183"/>
      <c r="E23" s="184"/>
      <c r="F23" s="182">
        <v>69</v>
      </c>
      <c r="G23" s="183"/>
      <c r="H23" s="183"/>
      <c r="I23" s="185"/>
      <c r="J23" s="182">
        <v>69</v>
      </c>
      <c r="K23" s="183"/>
      <c r="L23" s="183"/>
      <c r="M23" s="184"/>
      <c r="N23" s="187">
        <v>69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5.0554089709762531</v>
      </c>
      <c r="C24" s="82"/>
      <c r="D24" s="82"/>
      <c r="E24" s="81"/>
      <c r="F24" s="141">
        <f>SUM(F21/F22)</f>
        <v>5.1751762443922233</v>
      </c>
      <c r="G24" s="82"/>
      <c r="H24" s="82"/>
      <c r="I24" s="85"/>
      <c r="J24" s="141">
        <f>SUM(J21/J22)</f>
        <v>5.1110873744926293</v>
      </c>
      <c r="K24" s="82"/>
      <c r="L24" s="82"/>
      <c r="M24" s="81"/>
      <c r="N24" s="141">
        <f>SUM(N21/N22)</f>
        <v>5.1271095919675282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14.460377358490566</v>
      </c>
      <c r="C25" s="82"/>
      <c r="D25" s="82"/>
      <c r="E25" s="81"/>
      <c r="F25" s="141">
        <f>SUM(F21/F23)</f>
        <v>14.043478260869565</v>
      </c>
      <c r="G25" s="82"/>
      <c r="H25" s="82"/>
      <c r="I25" s="85"/>
      <c r="J25" s="141">
        <f>SUM(J21/J23)</f>
        <v>13.869565217391305</v>
      </c>
      <c r="K25" s="82"/>
      <c r="L25" s="82"/>
      <c r="M25" s="81"/>
      <c r="N25" s="141">
        <f>SUM(N21/N23)</f>
        <v>13.913043478260869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14614.2</v>
      </c>
      <c r="C26" s="207"/>
      <c r="D26" s="207"/>
      <c r="E26" s="208"/>
      <c r="F26" s="206">
        <v>14108.96</v>
      </c>
      <c r="G26" s="207"/>
      <c r="H26" s="207"/>
      <c r="I26" s="210"/>
      <c r="J26" s="206">
        <v>13897.2</v>
      </c>
      <c r="K26" s="207"/>
      <c r="L26" s="207"/>
      <c r="M26" s="208"/>
      <c r="N26" s="211">
        <v>13837.7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15.254906054279751</v>
      </c>
      <c r="C27" s="82"/>
      <c r="D27" s="82"/>
      <c r="E27" s="81"/>
      <c r="F27" s="139">
        <f>SUM(F26/F21)</f>
        <v>14.5603302373581</v>
      </c>
      <c r="G27" s="82"/>
      <c r="H27" s="82"/>
      <c r="I27" s="85"/>
      <c r="J27" s="139">
        <f>SUM(J26/J21)</f>
        <v>14.521630094043887</v>
      </c>
      <c r="K27" s="82"/>
      <c r="L27" s="82"/>
      <c r="M27" s="81"/>
      <c r="N27" s="139">
        <f>SUM(N26/N21)</f>
        <v>14.414270833333335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59846.400000000001</v>
      </c>
      <c r="C28" s="183"/>
      <c r="D28" s="183"/>
      <c r="E28" s="184"/>
      <c r="F28" s="182">
        <v>59211.7</v>
      </c>
      <c r="G28" s="183"/>
      <c r="H28" s="183"/>
      <c r="I28" s="185"/>
      <c r="J28" s="182">
        <v>58999.9</v>
      </c>
      <c r="K28" s="183"/>
      <c r="L28" s="183"/>
      <c r="M28" s="184"/>
      <c r="N28" s="187">
        <v>58940.4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62.470146137787054</v>
      </c>
      <c r="C29" s="82"/>
      <c r="D29" s="82"/>
      <c r="E29" s="81"/>
      <c r="F29" s="139">
        <f>SUM(F28/F21)</f>
        <v>61.105985552115577</v>
      </c>
      <c r="G29" s="82"/>
      <c r="H29" s="82"/>
      <c r="I29" s="85"/>
      <c r="J29" s="139">
        <f>SUM(J28/J21)</f>
        <v>61.650888192267502</v>
      </c>
      <c r="K29" s="82"/>
      <c r="L29" s="82"/>
      <c r="M29" s="81"/>
      <c r="N29" s="139">
        <f>SUM(N28/N21)</f>
        <v>61.396250000000002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39434.400000000001</v>
      </c>
      <c r="C30" s="207"/>
      <c r="D30" s="207"/>
      <c r="E30" s="208"/>
      <c r="F30" s="206">
        <v>41426.300000000003</v>
      </c>
      <c r="G30" s="207"/>
      <c r="H30" s="207"/>
      <c r="I30" s="210"/>
      <c r="J30" s="206">
        <v>40732.300000000003</v>
      </c>
      <c r="K30" s="207"/>
      <c r="L30" s="207"/>
      <c r="M30" s="208"/>
      <c r="N30" s="211">
        <v>39756.9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0.39720066719849156</v>
      </c>
      <c r="C31" s="82"/>
      <c r="D31" s="82"/>
      <c r="E31" s="81"/>
      <c r="F31" s="140">
        <f>F30/(F28+F30)</f>
        <v>0.4116367574872315</v>
      </c>
      <c r="G31" s="82"/>
      <c r="H31" s="82"/>
      <c r="I31" s="85"/>
      <c r="J31" s="140">
        <f>J30/(J28+J30)</f>
        <v>0.40841674002979977</v>
      </c>
      <c r="K31" s="82"/>
      <c r="L31" s="82"/>
      <c r="M31" s="81"/>
      <c r="N31" s="140">
        <f>N30/(N28+N30)</f>
        <v>0.4028164904207106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G4"/>
  </mergeCells>
  <pageMargins left="0" right="0" top="0.19" bottom="0.2" header="0.17" footer="0.17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23" sqref="B23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329</v>
      </c>
      <c r="B4" s="349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s="202" customFormat="1" x14ac:dyDescent="0.2">
      <c r="A21" s="205" t="s">
        <v>232</v>
      </c>
      <c r="B21" s="206">
        <f>1299+236+600</f>
        <v>2135</v>
      </c>
      <c r="C21" s="207"/>
      <c r="D21" s="207"/>
      <c r="E21" s="208"/>
      <c r="F21" s="206">
        <f>1281+236+600</f>
        <v>2117</v>
      </c>
      <c r="G21" s="207"/>
      <c r="H21" s="207"/>
      <c r="I21" s="209"/>
      <c r="J21" s="206">
        <f>1281+236+600</f>
        <v>2117</v>
      </c>
      <c r="K21" s="207"/>
      <c r="L21" s="207"/>
      <c r="M21" s="209"/>
      <c r="N21" s="206">
        <f>1281+236+600</f>
        <v>2117</v>
      </c>
      <c r="O21" s="207"/>
      <c r="P21" s="207"/>
      <c r="Q21" s="209"/>
    </row>
    <row r="22" spans="1:17" s="202" customFormat="1" x14ac:dyDescent="0.2">
      <c r="A22" s="205" t="s">
        <v>231</v>
      </c>
      <c r="B22" s="206">
        <v>359</v>
      </c>
      <c r="C22" s="207"/>
      <c r="D22" s="207"/>
      <c r="E22" s="208"/>
      <c r="F22" s="206">
        <v>356.5</v>
      </c>
      <c r="G22" s="207"/>
      <c r="H22" s="207"/>
      <c r="I22" s="209"/>
      <c r="J22" s="206">
        <v>356.5</v>
      </c>
      <c r="K22" s="207"/>
      <c r="L22" s="207"/>
      <c r="M22" s="209"/>
      <c r="N22" s="206">
        <v>356.5</v>
      </c>
      <c r="O22" s="207"/>
      <c r="P22" s="207"/>
      <c r="Q22" s="209"/>
    </row>
    <row r="23" spans="1:17" s="202" customFormat="1" x14ac:dyDescent="0.2">
      <c r="A23" s="205" t="s">
        <v>230</v>
      </c>
      <c r="B23" s="206">
        <v>141.41</v>
      </c>
      <c r="C23" s="207"/>
      <c r="D23" s="207"/>
      <c r="E23" s="208"/>
      <c r="F23" s="206">
        <v>141.41</v>
      </c>
      <c r="G23" s="207"/>
      <c r="H23" s="207"/>
      <c r="I23" s="209"/>
      <c r="J23" s="206">
        <v>141.41</v>
      </c>
      <c r="K23" s="207"/>
      <c r="L23" s="207"/>
      <c r="M23" s="209"/>
      <c r="N23" s="206">
        <v>141.41</v>
      </c>
      <c r="O23" s="207"/>
      <c r="P23" s="207"/>
      <c r="Q23" s="209"/>
    </row>
    <row r="24" spans="1:17" x14ac:dyDescent="0.2">
      <c r="A24" s="87" t="s">
        <v>229</v>
      </c>
      <c r="B24" s="141">
        <f>SUM(B21/B22)</f>
        <v>5.9470752089136489</v>
      </c>
      <c r="C24" s="82"/>
      <c r="D24" s="82"/>
      <c r="E24" s="81"/>
      <c r="F24" s="141">
        <f>SUM(F21/F22)</f>
        <v>5.9382889200561007</v>
      </c>
      <c r="G24" s="82"/>
      <c r="H24" s="82"/>
      <c r="I24" s="203"/>
      <c r="J24" s="141">
        <f>SUM(J21/J22)</f>
        <v>5.9382889200561007</v>
      </c>
      <c r="K24" s="82"/>
      <c r="L24" s="82"/>
      <c r="M24" s="203"/>
      <c r="N24" s="141">
        <f>SUM(N21/N22)</f>
        <v>5.9382889200561007</v>
      </c>
      <c r="O24" s="82"/>
      <c r="P24" s="82"/>
      <c r="Q24" s="203"/>
    </row>
    <row r="25" spans="1:17" ht="24" x14ac:dyDescent="0.2">
      <c r="A25" s="87" t="s">
        <v>228</v>
      </c>
      <c r="B25" s="141">
        <f>SUM(B21/B23)</f>
        <v>15.097942154020226</v>
      </c>
      <c r="C25" s="82"/>
      <c r="D25" s="82"/>
      <c r="E25" s="81"/>
      <c r="F25" s="141">
        <f>SUM(F21/F23)</f>
        <v>14.97065271197228</v>
      </c>
      <c r="G25" s="82"/>
      <c r="H25" s="82"/>
      <c r="I25" s="203"/>
      <c r="J25" s="141">
        <f>SUM(J21/J23)</f>
        <v>14.97065271197228</v>
      </c>
      <c r="K25" s="82"/>
      <c r="L25" s="82"/>
      <c r="M25" s="203"/>
      <c r="N25" s="141">
        <f>SUM(N21/N23)</f>
        <v>14.97065271197228</v>
      </c>
      <c r="O25" s="82"/>
      <c r="P25" s="82"/>
      <c r="Q25" s="203"/>
    </row>
    <row r="26" spans="1:17" s="202" customFormat="1" ht="24" x14ac:dyDescent="0.2">
      <c r="A26" s="205" t="s">
        <v>227</v>
      </c>
      <c r="B26" s="206">
        <v>40060.199999999997</v>
      </c>
      <c r="C26" s="207"/>
      <c r="D26" s="207"/>
      <c r="E26" s="208"/>
      <c r="F26" s="206">
        <v>42502.6</v>
      </c>
      <c r="G26" s="207"/>
      <c r="H26" s="207"/>
      <c r="I26" s="209"/>
      <c r="J26" s="206">
        <v>36980.400000000001</v>
      </c>
      <c r="K26" s="207"/>
      <c r="L26" s="207"/>
      <c r="M26" s="209"/>
      <c r="N26" s="206">
        <v>36904.9</v>
      </c>
      <c r="O26" s="207"/>
      <c r="P26" s="207"/>
      <c r="Q26" s="209"/>
    </row>
    <row r="27" spans="1:17" ht="24" x14ac:dyDescent="0.2">
      <c r="A27" s="87" t="s">
        <v>226</v>
      </c>
      <c r="B27" s="139">
        <f>SUM(B26/B21)</f>
        <v>18.763559718969553</v>
      </c>
      <c r="C27" s="82"/>
      <c r="D27" s="82"/>
      <c r="E27" s="81"/>
      <c r="F27" s="139">
        <f>SUM(F26/F21)</f>
        <v>20.076806802078412</v>
      </c>
      <c r="G27" s="82"/>
      <c r="H27" s="82"/>
      <c r="I27" s="139"/>
      <c r="J27" s="204">
        <f>J26/J21</f>
        <v>17.468304204062353</v>
      </c>
      <c r="K27" s="82"/>
      <c r="L27" s="82"/>
      <c r="M27" s="203"/>
      <c r="N27" s="204">
        <f>N26/N21</f>
        <v>17.432640529050545</v>
      </c>
      <c r="O27" s="82"/>
      <c r="P27" s="82"/>
      <c r="Q27" s="203"/>
    </row>
    <row r="28" spans="1:17" s="202" customFormat="1" ht="24" x14ac:dyDescent="0.2">
      <c r="A28" s="205" t="s">
        <v>225</v>
      </c>
      <c r="B28" s="206">
        <v>109510.1</v>
      </c>
      <c r="C28" s="207"/>
      <c r="D28" s="207"/>
      <c r="E28" s="208"/>
      <c r="F28" s="206">
        <f>ROUND(176100.7/100*60.75,1)</f>
        <v>106981.2</v>
      </c>
      <c r="G28" s="207"/>
      <c r="H28" s="207"/>
      <c r="I28" s="209"/>
      <c r="J28" s="206">
        <f>ROUND(174681.1/100*60.75,1)</f>
        <v>106118.8</v>
      </c>
      <c r="K28" s="207"/>
      <c r="L28" s="207"/>
      <c r="M28" s="209"/>
      <c r="N28" s="206">
        <f>ROUND(172939.9/100*60.75,1)</f>
        <v>105061</v>
      </c>
      <c r="O28" s="207"/>
      <c r="P28" s="207"/>
      <c r="Q28" s="209"/>
    </row>
    <row r="29" spans="1:17" ht="22.5" customHeight="1" x14ac:dyDescent="0.2">
      <c r="A29" s="87" t="s">
        <v>224</v>
      </c>
      <c r="B29" s="139">
        <f>SUM(B28/B21)</f>
        <v>51.292786885245903</v>
      </c>
      <c r="C29" s="82"/>
      <c r="D29" s="82"/>
      <c r="E29" s="81"/>
      <c r="F29" s="139">
        <f>SUM(F28/F21)</f>
        <v>50.534341048653751</v>
      </c>
      <c r="G29" s="82"/>
      <c r="H29" s="82"/>
      <c r="I29" s="203"/>
      <c r="J29" s="139">
        <f>SUM(J28/J21)</f>
        <v>50.126972130373169</v>
      </c>
      <c r="K29" s="82"/>
      <c r="L29" s="82"/>
      <c r="M29" s="203"/>
      <c r="N29" s="204">
        <f>N28/N21</f>
        <v>49.62730278696268</v>
      </c>
      <c r="O29" s="82"/>
      <c r="P29" s="82"/>
      <c r="Q29" s="203"/>
    </row>
    <row r="30" spans="1:17" s="202" customFormat="1" ht="30" customHeight="1" x14ac:dyDescent="0.2">
      <c r="A30" s="205" t="s">
        <v>223</v>
      </c>
      <c r="B30" s="206">
        <v>70486.100000000006</v>
      </c>
      <c r="C30" s="207"/>
      <c r="D30" s="207"/>
      <c r="E30" s="208"/>
      <c r="F30" s="206">
        <v>68733.100000000006</v>
      </c>
      <c r="G30" s="207"/>
      <c r="H30" s="207"/>
      <c r="I30" s="209"/>
      <c r="J30" s="206">
        <v>65526.7</v>
      </c>
      <c r="K30" s="207"/>
      <c r="L30" s="207"/>
      <c r="M30" s="209"/>
      <c r="N30" s="206">
        <v>64843.199999999997</v>
      </c>
      <c r="O30" s="207"/>
      <c r="P30" s="207"/>
      <c r="Q30" s="209"/>
    </row>
    <row r="31" spans="1:17" ht="36" x14ac:dyDescent="0.2">
      <c r="A31" s="87" t="s">
        <v>222</v>
      </c>
      <c r="B31" s="140">
        <f>B30/(B28+B30)</f>
        <v>0.39159771150724293</v>
      </c>
      <c r="C31" s="82"/>
      <c r="D31" s="82"/>
      <c r="E31" s="81"/>
      <c r="F31" s="140">
        <f>F30/(F28+F30)</f>
        <v>0.39116395193789016</v>
      </c>
      <c r="G31" s="82"/>
      <c r="H31" s="82"/>
      <c r="I31" s="203"/>
      <c r="J31" s="140">
        <f>J30/(J28+J30)</f>
        <v>0.38175600292463246</v>
      </c>
      <c r="K31" s="82"/>
      <c r="L31" s="82"/>
      <c r="M31" s="203"/>
      <c r="N31" s="204">
        <f>N30/N21</f>
        <v>30.629759093056212</v>
      </c>
      <c r="O31" s="82"/>
      <c r="P31" s="82"/>
      <c r="Q31" s="203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>
        <f t="shared" ref="I32" si="0">F32/B32*100-100</f>
        <v>0</v>
      </c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Q21" sqref="Q21:Q31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324</v>
      </c>
      <c r="B4" s="349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8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4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176"/>
      <c r="J8" s="84"/>
      <c r="K8" s="82"/>
      <c r="L8" s="82"/>
      <c r="M8" s="175"/>
      <c r="N8" s="84"/>
      <c r="O8" s="82"/>
      <c r="P8" s="82"/>
      <c r="Q8" s="175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176"/>
      <c r="J9" s="84"/>
      <c r="K9" s="82"/>
      <c r="L9" s="82"/>
      <c r="M9" s="175"/>
      <c r="N9" s="84"/>
      <c r="O9" s="82"/>
      <c r="P9" s="82"/>
      <c r="Q9" s="175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176"/>
      <c r="J10" s="84"/>
      <c r="K10" s="82"/>
      <c r="L10" s="82"/>
      <c r="M10" s="175"/>
      <c r="N10" s="84"/>
      <c r="O10" s="82"/>
      <c r="P10" s="82"/>
      <c r="Q10" s="175"/>
    </row>
    <row r="11" spans="1:18" hidden="1" x14ac:dyDescent="0.2">
      <c r="A11" s="87" t="s">
        <v>241</v>
      </c>
      <c r="B11" s="139"/>
      <c r="C11" s="82"/>
      <c r="D11" s="82"/>
      <c r="E11" s="81"/>
      <c r="F11" s="84"/>
      <c r="G11" s="82"/>
      <c r="H11" s="82"/>
      <c r="I11" s="176"/>
      <c r="J11" s="139"/>
      <c r="K11" s="82"/>
      <c r="L11" s="82"/>
      <c r="M11" s="176"/>
      <c r="N11" s="139"/>
      <c r="O11" s="82"/>
      <c r="P11" s="82"/>
      <c r="Q11" s="175"/>
    </row>
    <row r="12" spans="1:18" hidden="1" x14ac:dyDescent="0.2">
      <c r="A12" s="87" t="s">
        <v>240</v>
      </c>
      <c r="B12" s="139"/>
      <c r="C12" s="82"/>
      <c r="D12" s="82"/>
      <c r="E12" s="81"/>
      <c r="F12" s="84"/>
      <c r="G12" s="82"/>
      <c r="H12" s="82"/>
      <c r="I12" s="176"/>
      <c r="J12" s="139"/>
      <c r="K12" s="82"/>
      <c r="L12" s="82"/>
      <c r="M12" s="176"/>
      <c r="N12" s="139"/>
      <c r="O12" s="82"/>
      <c r="P12" s="82"/>
      <c r="Q12" s="175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176"/>
      <c r="J13" s="84"/>
      <c r="K13" s="82"/>
      <c r="L13" s="82"/>
      <c r="M13" s="176"/>
      <c r="N13" s="84"/>
      <c r="O13" s="82"/>
      <c r="P13" s="82"/>
      <c r="Q13" s="175"/>
    </row>
    <row r="14" spans="1:18" ht="27" hidden="1" customHeight="1" x14ac:dyDescent="0.2">
      <c r="A14" s="87" t="s">
        <v>238</v>
      </c>
      <c r="B14" s="139"/>
      <c r="C14" s="82"/>
      <c r="D14" s="82"/>
      <c r="E14" s="81"/>
      <c r="F14" s="139"/>
      <c r="G14" s="82"/>
      <c r="H14" s="82"/>
      <c r="I14" s="176"/>
      <c r="J14" s="139"/>
      <c r="K14" s="82"/>
      <c r="L14" s="82"/>
      <c r="M14" s="176"/>
      <c r="N14" s="139"/>
      <c r="O14" s="82"/>
      <c r="P14" s="82"/>
      <c r="Q14" s="175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195"/>
      <c r="H15" s="195"/>
      <c r="I15" s="176"/>
      <c r="J15" s="84"/>
      <c r="K15" s="82"/>
      <c r="L15" s="195"/>
      <c r="M15" s="176"/>
      <c r="N15" s="84"/>
      <c r="O15" s="82"/>
      <c r="P15" s="195"/>
      <c r="Q15" s="175"/>
    </row>
    <row r="16" spans="1:18" ht="25.5" hidden="1" customHeight="1" x14ac:dyDescent="0.2">
      <c r="A16" s="87" t="s">
        <v>236</v>
      </c>
      <c r="B16" s="139"/>
      <c r="C16" s="82"/>
      <c r="D16" s="82"/>
      <c r="E16" s="81"/>
      <c r="F16" s="139"/>
      <c r="G16" s="82"/>
      <c r="H16" s="82"/>
      <c r="I16" s="176"/>
      <c r="J16" s="139"/>
      <c r="K16" s="82"/>
      <c r="L16" s="82"/>
      <c r="M16" s="176"/>
      <c r="N16" s="139"/>
      <c r="O16" s="82"/>
      <c r="P16" s="82"/>
      <c r="Q16" s="175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139"/>
      <c r="G17" s="82"/>
      <c r="H17" s="82"/>
      <c r="I17" s="176"/>
      <c r="J17" s="139"/>
      <c r="K17" s="82"/>
      <c r="L17" s="82"/>
      <c r="M17" s="176"/>
      <c r="N17" s="139"/>
      <c r="O17" s="82"/>
      <c r="P17" s="82"/>
      <c r="Q17" s="175"/>
    </row>
    <row r="18" spans="1:17" ht="38.25" hidden="1" customHeight="1" x14ac:dyDescent="0.2">
      <c r="A18" s="87" t="s">
        <v>234</v>
      </c>
      <c r="B18" s="139"/>
      <c r="C18" s="82"/>
      <c r="D18" s="82"/>
      <c r="E18" s="81"/>
      <c r="F18" s="139"/>
      <c r="G18" s="82"/>
      <c r="H18" s="82"/>
      <c r="I18" s="176"/>
      <c r="J18" s="139"/>
      <c r="K18" s="82"/>
      <c r="L18" s="82"/>
      <c r="M18" s="176"/>
      <c r="N18" s="139"/>
      <c r="O18" s="82"/>
      <c r="P18" s="82"/>
      <c r="Q18" s="175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176"/>
      <c r="J19" s="84"/>
      <c r="K19" s="82"/>
      <c r="L19" s="82"/>
      <c r="M19" s="175"/>
      <c r="N19" s="84"/>
      <c r="O19" s="82"/>
      <c r="P19" s="82"/>
      <c r="Q19" s="175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176"/>
      <c r="J20" s="84"/>
      <c r="K20" s="82"/>
      <c r="L20" s="82"/>
      <c r="M20" s="175"/>
      <c r="N20" s="84"/>
      <c r="O20" s="82"/>
      <c r="P20" s="82"/>
      <c r="Q20" s="175"/>
    </row>
    <row r="21" spans="1:17" x14ac:dyDescent="0.2">
      <c r="A21" s="86" t="s">
        <v>232</v>
      </c>
      <c r="B21" s="84">
        <f>944+23</f>
        <v>967</v>
      </c>
      <c r="C21" s="82"/>
      <c r="D21" s="82"/>
      <c r="E21" s="81"/>
      <c r="F21" s="84">
        <f>955+26</f>
        <v>981</v>
      </c>
      <c r="G21" s="82"/>
      <c r="H21" s="82"/>
      <c r="I21" s="176"/>
      <c r="J21" s="84">
        <f>991+25</f>
        <v>1016</v>
      </c>
      <c r="K21" s="82"/>
      <c r="L21" s="82"/>
      <c r="M21" s="176"/>
      <c r="N21" s="84">
        <f>1021+25</f>
        <v>1046</v>
      </c>
      <c r="O21" s="82"/>
      <c r="P21" s="82"/>
      <c r="Q21" s="175"/>
    </row>
    <row r="22" spans="1:17" s="186" customFormat="1" x14ac:dyDescent="0.2">
      <c r="A22" s="181" t="s">
        <v>231</v>
      </c>
      <c r="B22" s="182">
        <v>189.6</v>
      </c>
      <c r="C22" s="183"/>
      <c r="D22" s="183"/>
      <c r="E22" s="184"/>
      <c r="F22" s="182">
        <v>191</v>
      </c>
      <c r="G22" s="183"/>
      <c r="H22" s="183"/>
      <c r="I22" s="194"/>
      <c r="J22" s="182">
        <v>193.5</v>
      </c>
      <c r="K22" s="183"/>
      <c r="L22" s="183"/>
      <c r="M22" s="194"/>
      <c r="N22" s="182">
        <v>195.3</v>
      </c>
      <c r="O22" s="183"/>
      <c r="P22" s="183"/>
      <c r="Q22" s="193"/>
    </row>
    <row r="23" spans="1:17" s="186" customFormat="1" x14ac:dyDescent="0.2">
      <c r="A23" s="181" t="s">
        <v>230</v>
      </c>
      <c r="B23" s="182">
        <v>75.5</v>
      </c>
      <c r="C23" s="183"/>
      <c r="D23" s="183"/>
      <c r="E23" s="184"/>
      <c r="F23" s="182">
        <v>125</v>
      </c>
      <c r="G23" s="183"/>
      <c r="H23" s="183"/>
      <c r="I23" s="194"/>
      <c r="J23" s="182">
        <v>125</v>
      </c>
      <c r="K23" s="183"/>
      <c r="L23" s="183"/>
      <c r="M23" s="194"/>
      <c r="N23" s="182">
        <v>125</v>
      </c>
      <c r="O23" s="183"/>
      <c r="P23" s="183"/>
      <c r="Q23" s="193"/>
    </row>
    <row r="24" spans="1:17" x14ac:dyDescent="0.2">
      <c r="A24" s="87" t="s">
        <v>229</v>
      </c>
      <c r="B24" s="141">
        <f>SUM(B21/B22)</f>
        <v>5.1002109704641354</v>
      </c>
      <c r="C24" s="82"/>
      <c r="D24" s="82"/>
      <c r="E24" s="81"/>
      <c r="F24" s="141">
        <f>SUM(F21/F22)</f>
        <v>5.1361256544502618</v>
      </c>
      <c r="G24" s="82"/>
      <c r="H24" s="82"/>
      <c r="I24" s="176"/>
      <c r="J24" s="141">
        <f>SUM(J21/J22)</f>
        <v>5.2506459948320412</v>
      </c>
      <c r="K24" s="82"/>
      <c r="L24" s="82"/>
      <c r="M24" s="176"/>
      <c r="N24" s="141">
        <f>SUM(N21/N22)</f>
        <v>5.3558627752176138</v>
      </c>
      <c r="O24" s="82"/>
      <c r="P24" s="82"/>
      <c r="Q24" s="175"/>
    </row>
    <row r="25" spans="1:17" ht="24" x14ac:dyDescent="0.2">
      <c r="A25" s="87" t="s">
        <v>228</v>
      </c>
      <c r="B25" s="141">
        <f>SUM(B21/B23)</f>
        <v>12.80794701986755</v>
      </c>
      <c r="C25" s="82"/>
      <c r="D25" s="82"/>
      <c r="E25" s="81"/>
      <c r="F25" s="141">
        <f>SUM(F21/F23)</f>
        <v>7.8479999999999999</v>
      </c>
      <c r="G25" s="82"/>
      <c r="H25" s="82"/>
      <c r="I25" s="176"/>
      <c r="J25" s="141">
        <f>SUM(J21/J23)</f>
        <v>8.1280000000000001</v>
      </c>
      <c r="K25" s="82"/>
      <c r="L25" s="82"/>
      <c r="M25" s="176"/>
      <c r="N25" s="141">
        <f>SUM(N21/N23)</f>
        <v>8.3680000000000003</v>
      </c>
      <c r="O25" s="82"/>
      <c r="P25" s="82"/>
      <c r="Q25" s="175"/>
    </row>
    <row r="26" spans="1:17" s="202" customFormat="1" ht="24" x14ac:dyDescent="0.2">
      <c r="A26" s="205" t="s">
        <v>227</v>
      </c>
      <c r="B26" s="206">
        <v>22070.6</v>
      </c>
      <c r="C26" s="207"/>
      <c r="D26" s="207"/>
      <c r="E26" s="208"/>
      <c r="F26" s="214">
        <f>117786.3-F28-F30-295.6</f>
        <v>14032.600000000008</v>
      </c>
      <c r="G26" s="207"/>
      <c r="H26" s="207"/>
      <c r="I26" s="212"/>
      <c r="J26" s="206">
        <f>105114.8+11460.2-J28-J30</f>
        <v>14487</v>
      </c>
      <c r="K26" s="207"/>
      <c r="L26" s="207"/>
      <c r="M26" s="212"/>
      <c r="N26" s="206">
        <f>104021.5+11460.2-N28-N30</f>
        <v>14453.100000000006</v>
      </c>
      <c r="O26" s="207"/>
      <c r="P26" s="207"/>
      <c r="Q26" s="213"/>
    </row>
    <row r="27" spans="1:17" ht="24" x14ac:dyDescent="0.2">
      <c r="A27" s="87" t="s">
        <v>226</v>
      </c>
      <c r="B27" s="139">
        <f>SUM(B26/B21)</f>
        <v>22.823784901758014</v>
      </c>
      <c r="C27" s="82"/>
      <c r="D27" s="82"/>
      <c r="E27" s="81"/>
      <c r="F27" s="139">
        <f>SUM(F26/F21)</f>
        <v>14.304383282364942</v>
      </c>
      <c r="G27" s="82"/>
      <c r="H27" s="82"/>
      <c r="I27" s="176"/>
      <c r="J27" s="139">
        <f>SUM(J26/J21)</f>
        <v>14.258858267716535</v>
      </c>
      <c r="K27" s="82"/>
      <c r="L27" s="82"/>
      <c r="M27" s="176"/>
      <c r="N27" s="139">
        <f>SUM(N26/N21)</f>
        <v>13.817495219885283</v>
      </c>
      <c r="O27" s="82"/>
      <c r="P27" s="82"/>
      <c r="Q27" s="175"/>
    </row>
    <row r="28" spans="1:17" s="186" customFormat="1" ht="24" x14ac:dyDescent="0.2">
      <c r="A28" s="181" t="s">
        <v>225</v>
      </c>
      <c r="B28" s="182">
        <v>69011.600000000006</v>
      </c>
      <c r="C28" s="183"/>
      <c r="D28" s="183"/>
      <c r="E28" s="184"/>
      <c r="F28" s="182">
        <f>55584.8+16786.6</f>
        <v>72371.399999999994</v>
      </c>
      <c r="G28" s="183"/>
      <c r="H28" s="183"/>
      <c r="I28" s="194"/>
      <c r="J28" s="182">
        <v>72371.399999999994</v>
      </c>
      <c r="K28" s="183"/>
      <c r="L28" s="183"/>
      <c r="M28" s="194"/>
      <c r="N28" s="182">
        <v>72371.399999999994</v>
      </c>
      <c r="O28" s="183"/>
      <c r="P28" s="183"/>
      <c r="Q28" s="193"/>
    </row>
    <row r="29" spans="1:17" ht="22.5" customHeight="1" x14ac:dyDescent="0.2">
      <c r="A29" s="87" t="s">
        <v>224</v>
      </c>
      <c r="B29" s="139">
        <f>SUM(B28/B21)</f>
        <v>71.366701137538783</v>
      </c>
      <c r="C29" s="82"/>
      <c r="D29" s="82"/>
      <c r="E29" s="81"/>
      <c r="F29" s="139">
        <f>SUM(F28/F21)</f>
        <v>73.773088685015281</v>
      </c>
      <c r="G29" s="82"/>
      <c r="H29" s="82"/>
      <c r="I29" s="176"/>
      <c r="J29" s="139">
        <f>SUM(J28/J21)</f>
        <v>71.231692913385828</v>
      </c>
      <c r="K29" s="82"/>
      <c r="L29" s="82"/>
      <c r="M29" s="176"/>
      <c r="N29" s="139">
        <f>SUM(N28/N21)</f>
        <v>69.188718929254293</v>
      </c>
      <c r="O29" s="82"/>
      <c r="P29" s="82"/>
      <c r="Q29" s="175"/>
    </row>
    <row r="30" spans="1:17" s="202" customFormat="1" ht="30" customHeight="1" x14ac:dyDescent="0.2">
      <c r="A30" s="205" t="s">
        <v>223</v>
      </c>
      <c r="B30" s="206">
        <v>33926.400000000001</v>
      </c>
      <c r="C30" s="207"/>
      <c r="D30" s="207"/>
      <c r="E30" s="208"/>
      <c r="F30" s="206">
        <v>31086.7</v>
      </c>
      <c r="G30" s="207"/>
      <c r="H30" s="207"/>
      <c r="I30" s="212"/>
      <c r="J30" s="206">
        <f>78408.6+23679.4-J28</f>
        <v>29716.600000000006</v>
      </c>
      <c r="K30" s="207"/>
      <c r="L30" s="207"/>
      <c r="M30" s="212"/>
      <c r="N30" s="206">
        <f>77594.9+23433.7-N28</f>
        <v>28657.199999999997</v>
      </c>
      <c r="O30" s="207"/>
      <c r="P30" s="207"/>
      <c r="Q30" s="213"/>
    </row>
    <row r="31" spans="1:17" ht="36" x14ac:dyDescent="0.2">
      <c r="A31" s="87" t="s">
        <v>222</v>
      </c>
      <c r="B31" s="139">
        <f>B30/(B30+B28)</f>
        <v>0.32958091278245161</v>
      </c>
      <c r="C31" s="82"/>
      <c r="D31" s="82"/>
      <c r="E31" s="81"/>
      <c r="F31" s="139">
        <f>F30/(F30+F28)</f>
        <v>0.30047623144055424</v>
      </c>
      <c r="G31" s="82"/>
      <c r="H31" s="82"/>
      <c r="I31" s="176"/>
      <c r="J31" s="139">
        <f>J30/(J30+J28)</f>
        <v>0.29108808087140514</v>
      </c>
      <c r="K31" s="82"/>
      <c r="L31" s="82"/>
      <c r="M31" s="176"/>
      <c r="N31" s="139">
        <f>N30/(N30+N28)</f>
        <v>0.28365433154572073</v>
      </c>
      <c r="O31" s="82"/>
      <c r="P31" s="82"/>
      <c r="Q31" s="175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325</v>
      </c>
      <c r="H78" s="1"/>
    </row>
    <row r="79" spans="1:17" ht="29.25" customHeight="1" x14ac:dyDescent="0.3">
      <c r="A79" s="31" t="s">
        <v>20</v>
      </c>
      <c r="B79" s="31"/>
      <c r="C79" s="32"/>
      <c r="D79" s="109"/>
      <c r="E79" s="32"/>
      <c r="F79" s="67"/>
      <c r="G79" s="31" t="s">
        <v>326</v>
      </c>
      <c r="H79" s="1"/>
    </row>
    <row r="80" spans="1:17" ht="18.75" x14ac:dyDescent="0.3">
      <c r="A80" s="31" t="s">
        <v>327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="85" zoomScaleNormal="85" zoomScaleSheetLayoutView="100" workbookViewId="0">
      <selection activeCell="Q21" sqref="Q21:Q32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315</v>
      </c>
      <c r="B4" s="349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5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ht="22.5" customHeight="1" x14ac:dyDescent="0.25">
      <c r="A21" s="169" t="s">
        <v>232</v>
      </c>
      <c r="B21" s="171">
        <v>608</v>
      </c>
      <c r="C21" s="172"/>
      <c r="D21" s="172"/>
      <c r="E21" s="173"/>
      <c r="F21" s="171">
        <v>829</v>
      </c>
      <c r="G21" s="215"/>
      <c r="H21" s="215"/>
      <c r="I21" s="174"/>
      <c r="J21" s="216">
        <v>843</v>
      </c>
      <c r="K21" s="215"/>
      <c r="L21" s="215"/>
      <c r="M21" s="174"/>
      <c r="N21" s="217">
        <v>848</v>
      </c>
      <c r="O21" s="215"/>
      <c r="P21" s="215"/>
      <c r="Q21" s="174"/>
    </row>
    <row r="22" spans="1:17" s="186" customFormat="1" ht="16.5" customHeight="1" x14ac:dyDescent="0.25">
      <c r="A22" s="188" t="s">
        <v>231</v>
      </c>
      <c r="B22" s="189">
        <v>111.61</v>
      </c>
      <c r="C22" s="190"/>
      <c r="D22" s="190"/>
      <c r="E22" s="191"/>
      <c r="F22" s="189">
        <v>156.02000000000001</v>
      </c>
      <c r="G22" s="218"/>
      <c r="H22" s="218"/>
      <c r="I22" s="192"/>
      <c r="J22" s="219">
        <v>158.6</v>
      </c>
      <c r="K22" s="218"/>
      <c r="L22" s="218"/>
      <c r="M22" s="192"/>
      <c r="N22" s="220">
        <v>159.9</v>
      </c>
      <c r="O22" s="218"/>
      <c r="P22" s="218"/>
      <c r="Q22" s="192"/>
    </row>
    <row r="23" spans="1:17" s="186" customFormat="1" ht="30" x14ac:dyDescent="0.25">
      <c r="A23" s="188" t="s">
        <v>230</v>
      </c>
      <c r="B23" s="189">
        <v>44</v>
      </c>
      <c r="C23" s="190"/>
      <c r="D23" s="190"/>
      <c r="E23" s="191"/>
      <c r="F23" s="189">
        <v>64</v>
      </c>
      <c r="G23" s="218"/>
      <c r="H23" s="218"/>
      <c r="I23" s="192"/>
      <c r="J23" s="219">
        <v>66</v>
      </c>
      <c r="K23" s="218"/>
      <c r="L23" s="218"/>
      <c r="M23" s="192"/>
      <c r="N23" s="220">
        <v>67</v>
      </c>
      <c r="O23" s="218"/>
      <c r="P23" s="218"/>
      <c r="Q23" s="192"/>
    </row>
    <row r="24" spans="1:17" ht="28.5" x14ac:dyDescent="0.25">
      <c r="A24" s="170" t="s">
        <v>229</v>
      </c>
      <c r="B24" s="221">
        <f>SUM(B21/B22)</f>
        <v>5.4475405429621002</v>
      </c>
      <c r="C24" s="172"/>
      <c r="D24" s="172"/>
      <c r="E24" s="173"/>
      <c r="F24" s="221">
        <f>SUM(F21/F22)</f>
        <v>5.3134213562363799</v>
      </c>
      <c r="G24" s="215"/>
      <c r="H24" s="215"/>
      <c r="I24" s="174"/>
      <c r="J24" s="221">
        <f>SUM(J21/J22)</f>
        <v>5.3152585119798239</v>
      </c>
      <c r="K24" s="215"/>
      <c r="L24" s="215"/>
      <c r="M24" s="174"/>
      <c r="N24" s="221">
        <f>SUM(N21/N22)</f>
        <v>5.3033145716072543</v>
      </c>
      <c r="O24" s="215"/>
      <c r="P24" s="215"/>
      <c r="Q24" s="174"/>
    </row>
    <row r="25" spans="1:17" ht="28.5" x14ac:dyDescent="0.25">
      <c r="A25" s="170" t="s">
        <v>228</v>
      </c>
      <c r="B25" s="221">
        <f>SUM(B21/B23)</f>
        <v>13.818181818181818</v>
      </c>
      <c r="C25" s="172"/>
      <c r="D25" s="172"/>
      <c r="E25" s="173"/>
      <c r="F25" s="221">
        <f>SUM(F21/F23)</f>
        <v>12.953125</v>
      </c>
      <c r="G25" s="215"/>
      <c r="H25" s="215"/>
      <c r="I25" s="174"/>
      <c r="J25" s="221">
        <f>SUM(J21/J23)</f>
        <v>12.772727272727273</v>
      </c>
      <c r="K25" s="215"/>
      <c r="L25" s="215"/>
      <c r="M25" s="174"/>
      <c r="N25" s="221">
        <f>SUM(N21/N23)</f>
        <v>12.656716417910447</v>
      </c>
      <c r="O25" s="215"/>
      <c r="P25" s="215"/>
      <c r="Q25" s="174"/>
    </row>
    <row r="26" spans="1:17" s="202" customFormat="1" ht="33" customHeight="1" x14ac:dyDescent="0.25">
      <c r="A26" s="196" t="s">
        <v>227</v>
      </c>
      <c r="B26" s="197">
        <v>11019.4</v>
      </c>
      <c r="C26" s="198"/>
      <c r="D26" s="198"/>
      <c r="E26" s="199"/>
      <c r="F26" s="197">
        <v>12230.8</v>
      </c>
      <c r="G26" s="222"/>
      <c r="H26" s="222"/>
      <c r="I26" s="201"/>
      <c r="J26" s="223">
        <v>12207.4</v>
      </c>
      <c r="K26" s="222"/>
      <c r="L26" s="222"/>
      <c r="M26" s="201"/>
      <c r="N26" s="224">
        <v>12176.6</v>
      </c>
      <c r="O26" s="222"/>
      <c r="P26" s="222"/>
      <c r="Q26" s="201"/>
    </row>
    <row r="27" spans="1:17" ht="42.75" x14ac:dyDescent="0.25">
      <c r="A27" s="170" t="s">
        <v>226</v>
      </c>
      <c r="B27" s="225">
        <f>SUM(B26/B21)</f>
        <v>18.124013157894737</v>
      </c>
      <c r="C27" s="172"/>
      <c r="D27" s="172"/>
      <c r="E27" s="173"/>
      <c r="F27" s="225">
        <f>SUM(F26/F21)</f>
        <v>14.753679131483715</v>
      </c>
      <c r="G27" s="215"/>
      <c r="H27" s="215"/>
      <c r="I27" s="174"/>
      <c r="J27" s="225">
        <f>SUM(J26/J21)</f>
        <v>14.480901542111505</v>
      </c>
      <c r="K27" s="215"/>
      <c r="L27" s="215"/>
      <c r="M27" s="174"/>
      <c r="N27" s="225">
        <f>SUM(N26/N21)</f>
        <v>14.359198113207547</v>
      </c>
      <c r="O27" s="215"/>
      <c r="P27" s="215"/>
      <c r="Q27" s="174"/>
    </row>
    <row r="28" spans="1:17" s="186" customFormat="1" ht="30" x14ac:dyDescent="0.25">
      <c r="A28" s="188" t="s">
        <v>225</v>
      </c>
      <c r="B28" s="189">
        <v>29351.4</v>
      </c>
      <c r="C28" s="190"/>
      <c r="D28" s="190"/>
      <c r="E28" s="191"/>
      <c r="F28" s="189">
        <v>58984.33</v>
      </c>
      <c r="G28" s="218"/>
      <c r="H28" s="218"/>
      <c r="I28" s="192"/>
      <c r="J28" s="219">
        <v>58947</v>
      </c>
      <c r="K28" s="218"/>
      <c r="L28" s="218"/>
      <c r="M28" s="192"/>
      <c r="N28" s="219">
        <v>58300.7</v>
      </c>
      <c r="O28" s="218"/>
      <c r="P28" s="218"/>
      <c r="Q28" s="192"/>
    </row>
    <row r="29" spans="1:17" ht="33" customHeight="1" x14ac:dyDescent="0.25">
      <c r="A29" s="170" t="s">
        <v>224</v>
      </c>
      <c r="B29" s="225">
        <f>SUM(B28/B21)</f>
        <v>48.275328947368422</v>
      </c>
      <c r="C29" s="172"/>
      <c r="D29" s="172"/>
      <c r="E29" s="173"/>
      <c r="F29" s="225">
        <f>SUM(F28/F21)</f>
        <v>71.151182147165258</v>
      </c>
      <c r="G29" s="215"/>
      <c r="H29" s="215"/>
      <c r="I29" s="174"/>
      <c r="J29" s="225">
        <f>SUM(J28/J21)</f>
        <v>69.92526690391459</v>
      </c>
      <c r="K29" s="215"/>
      <c r="L29" s="215"/>
      <c r="M29" s="174"/>
      <c r="N29" s="225">
        <f>SUM(N28/N21)</f>
        <v>68.750825471698107</v>
      </c>
      <c r="O29" s="215"/>
      <c r="P29" s="215"/>
      <c r="Q29" s="174"/>
    </row>
    <row r="30" spans="1:17" s="202" customFormat="1" ht="35.25" customHeight="1" x14ac:dyDescent="0.25">
      <c r="A30" s="196" t="s">
        <v>223</v>
      </c>
      <c r="B30" s="197">
        <v>21458.1</v>
      </c>
      <c r="C30" s="198"/>
      <c r="D30" s="198"/>
      <c r="E30" s="199"/>
      <c r="F30" s="197">
        <v>24693.5</v>
      </c>
      <c r="G30" s="222"/>
      <c r="H30" s="222"/>
      <c r="I30" s="201"/>
      <c r="J30" s="223">
        <v>22596.799999999999</v>
      </c>
      <c r="K30" s="222"/>
      <c r="L30" s="222"/>
      <c r="M30" s="201"/>
      <c r="N30" s="224">
        <v>22397.599999999999</v>
      </c>
      <c r="O30" s="222"/>
      <c r="P30" s="222"/>
      <c r="Q30" s="201"/>
    </row>
    <row r="31" spans="1:17" ht="57" customHeight="1" x14ac:dyDescent="0.25">
      <c r="A31" s="170" t="s">
        <v>222</v>
      </c>
      <c r="B31" s="226">
        <f>B30/(B28+B30)</f>
        <v>0.42232456528798745</v>
      </c>
      <c r="C31" s="172"/>
      <c r="D31" s="172"/>
      <c r="E31" s="173"/>
      <c r="F31" s="226">
        <f>F30/(F28+F30)</f>
        <v>0.2951020598885033</v>
      </c>
      <c r="G31" s="215"/>
      <c r="H31" s="215"/>
      <c r="I31" s="174"/>
      <c r="J31" s="226">
        <f>J30/(J28+J30)</f>
        <v>0.27711242301683264</v>
      </c>
      <c r="K31" s="215"/>
      <c r="L31" s="215"/>
      <c r="M31" s="174"/>
      <c r="N31" s="226">
        <f>N30/(N28+N30)</f>
        <v>0.27754735849454082</v>
      </c>
      <c r="O31" s="215"/>
      <c r="P31" s="21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1</v>
      </c>
      <c r="G32" s="165"/>
      <c r="H32" s="165"/>
      <c r="I32" s="174"/>
      <c r="J32" s="164">
        <v>1</v>
      </c>
      <c r="K32" s="165"/>
      <c r="L32" s="165"/>
      <c r="M32" s="174"/>
      <c r="N32" s="168">
        <v>1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пр.1</vt:lpstr>
      <vt:lpstr>пр.2</vt:lpstr>
      <vt:lpstr>Свод 3</vt:lpstr>
      <vt:lpstr>СОШ 1.</vt:lpstr>
      <vt:lpstr>СОШ 2.</vt:lpstr>
      <vt:lpstr>СОШ 3.</vt:lpstr>
      <vt:lpstr>СОШ 4.</vt:lpstr>
      <vt:lpstr>СОШ 5.</vt:lpstr>
      <vt:lpstr>СОШ 6.</vt:lpstr>
      <vt:lpstr>СОШ 7.</vt:lpstr>
      <vt:lpstr>СОШ 9.</vt:lpstr>
      <vt:lpstr>январь</vt:lpstr>
      <vt:lpstr>только дсп</vt:lpstr>
      <vt:lpstr>пр.5</vt:lpstr>
      <vt:lpstr>пр.6</vt:lpstr>
      <vt:lpstr>пр.1!Область_печати</vt:lpstr>
      <vt:lpstr>пр.2!Область_печати</vt:lpstr>
      <vt:lpstr>январь!Область_печати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Соболь Анастасия Сергеевна</cp:lastModifiedBy>
  <cp:lastPrinted>2019-02-05T11:31:33Z</cp:lastPrinted>
  <dcterms:created xsi:type="dcterms:W3CDTF">2018-03-01T08:49:34Z</dcterms:created>
  <dcterms:modified xsi:type="dcterms:W3CDTF">2019-02-05T11:34:45Z</dcterms:modified>
</cp:coreProperties>
</file>