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0" sheetId="1" r:id="rId1"/>
  </sheets>
  <calcPr calcId="162913" iterate="1"/>
</workbook>
</file>

<file path=xl/calcChain.xml><?xml version="1.0" encoding="utf-8"?>
<calcChain xmlns="http://schemas.openxmlformats.org/spreadsheetml/2006/main">
  <c r="H53" i="1" l="1"/>
  <c r="F53" i="1"/>
  <c r="F60" i="1"/>
  <c r="H60" i="1" l="1"/>
  <c r="G60" i="1" l="1"/>
  <c r="G53" i="1" l="1"/>
  <c r="F19" i="1" l="1"/>
  <c r="E63" i="1" l="1"/>
  <c r="G24" i="1" l="1"/>
  <c r="F61" i="1" l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/>
  <c r="G18" i="1" l="1"/>
  <c r="G17" i="1" s="1"/>
  <c r="F54" i="1"/>
  <c r="F46" i="1" s="1"/>
  <c r="G22" i="1"/>
  <c r="F11" i="1"/>
  <c r="F27" i="1"/>
  <c r="G58" i="1"/>
  <c r="G54" i="1" s="1"/>
  <c r="G46" i="1" s="1"/>
  <c r="G11" i="1"/>
  <c r="G27" i="1"/>
  <c r="F63" i="1" l="1"/>
  <c r="G63" i="1"/>
  <c r="C19" i="1"/>
  <c r="E19" i="1" s="1"/>
  <c r="E26" i="1"/>
  <c r="E21" i="1"/>
  <c r="E18" i="1" l="1"/>
  <c r="C53" i="1"/>
  <c r="E53" i="1" s="1"/>
  <c r="C60" i="1"/>
  <c r="E60" i="1" s="1"/>
  <c r="E61" i="1" l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D35" i="1" l="1"/>
  <c r="D47" i="1"/>
  <c r="D17" i="1"/>
  <c r="D11" i="1" s="1"/>
  <c r="D54" i="1"/>
  <c r="C22" i="1"/>
  <c r="E22" i="1"/>
  <c r="D34" i="1"/>
  <c r="D27" i="1" s="1"/>
  <c r="C40" i="1"/>
  <c r="E17" i="1"/>
  <c r="E11" i="1" s="1"/>
  <c r="D22" i="1"/>
  <c r="E47" i="1"/>
  <c r="E58" i="1"/>
  <c r="E54" i="1" s="1"/>
  <c r="C48" i="1"/>
  <c r="E34" i="1"/>
  <c r="E27" i="1" s="1"/>
  <c r="C58" i="1"/>
  <c r="C54" i="1" s="1"/>
  <c r="C35" i="1"/>
  <c r="C28" i="1"/>
  <c r="C31" i="1"/>
  <c r="D46" i="1" l="1"/>
  <c r="D63" i="1"/>
  <c r="E46" i="1"/>
  <c r="C34" i="1"/>
  <c r="C27" i="1" l="1"/>
  <c r="C52" i="1" l="1"/>
  <c r="C18" i="1" l="1"/>
  <c r="C51" i="1"/>
  <c r="C17" i="1" l="1"/>
  <c r="C47" i="1"/>
  <c r="C46" i="1" s="1"/>
  <c r="C11" i="1" l="1"/>
  <c r="C63" i="1"/>
</calcChain>
</file>

<file path=xl/sharedStrings.xml><?xml version="1.0" encoding="utf-8"?>
<sst xmlns="http://schemas.openxmlformats.org/spreadsheetml/2006/main" count="127" uniqueCount="119">
  <si>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</si>
  <si>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</si>
  <si>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</si>
  <si>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</si>
  <si>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</si>
  <si>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</si>
  <si>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</si>
  <si>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</si>
  <si>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</si>
  <si>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</si>
  <si>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</si>
  <si>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</si>
  <si>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</si>
  <si>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</si>
  <si>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</si>
  <si>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</si>
  <si>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</si>
  <si>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</si>
  <si>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</si>
  <si>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</si>
  <si>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</si>
  <si>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</si>
  <si>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</si>
  <si>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</si>
  <si>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</si>
  <si>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</si>
  <si>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</si>
  <si>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</si>
  <si>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</si>
  <si>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</si>
  <si>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</si>
  <si>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</si>
  <si>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</si>
  <si>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</si>
  <si>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</si>
  <si>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</si>
  <si>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</si>
  <si>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</si>
  <si>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</si>
  <si>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</si>
  <si>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</si>
  <si>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</si>
  <si>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</si>
  <si>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</si>
  <si>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</si>
  <si>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</si>
  <si>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</si>
  <si>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</si>
  <si>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</si>
  <si>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</si>
  <si>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</si>
  <si>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</si>
  <si>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</si>
  <si>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</si>
  <si>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</si>
  <si>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</si>
  <si>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</si>
  <si>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</si>
  <si>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</si>
  <si>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</si>
  <si>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</si>
  <si>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</si>
  <si>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</si>
  <si>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</si>
  <si>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</si>
  <si>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</si>
  <si>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</si>
  <si>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</si>
  <si>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</si>
  <si>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</si>
  <si>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</si>
  <si>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</si>
  <si>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</si>
  <si>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</si>
  <si>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</si>
  <si>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</si>
  <si>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</si>
  <si>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</si>
  <si>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</si>
  <si>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</si>
  <si>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</si>
  <si>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</si>
  <si>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</si>
  <si>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</si>
  <si>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</si>
  <si>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</si>
  <si>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</si>
  <si>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</si>
  <si>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</si>
  <si>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</si>
  <si>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</si>
  <si>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</si>
  <si>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</si>
  <si>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</si>
  <si>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</si>
  <si>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</si>
  <si>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</si>
  <si>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</si>
  <si>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</si>
  <si>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</si>
  <si>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</si>
  <si>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</si>
  <si>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</si>
  <si>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</si>
  <si>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</si>
  <si>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</si>
  <si>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</si>
  <si>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</si>
  <si>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</si>
  <si>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</si>
  <si>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</si>
  <si>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</si>
  <si>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</si>
  <si>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Изменения февраля</t>
  </si>
  <si>
    <t>Решение Думы города от 03.12.2021 №137  (тыс.рублей)</t>
  </si>
  <si>
    <t>Приложение 10</t>
  </si>
  <si>
    <t>Решение Думы города от 11.02.2022 №159  (тыс.рублей)</t>
  </si>
  <si>
    <t>Изменения мая</t>
  </si>
  <si>
    <t>от "_27__" _05_2022__ №_203__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</si>
</sst>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O11" sqref="O11"/>
    </sheetView>
  </sheetViews>
  <sheetFormatPr defaultRowHeight="15" x14ac:dyDescent="0.25"/>
  <cols>
    <col min="1" max="1" width="67" style="2" customWidth="1"/>
    <col min="2" max="2" width="29.7109375" style="2" customWidth="1"/>
    <col min="3" max="3" width="16.42578125" style="30" hidden="1" customWidth="1"/>
    <col min="4" max="4" width="19.140625" style="2" hidden="1" customWidth="1"/>
    <col min="5" max="5" width="20.42578125" style="2" customWidth="1"/>
    <col min="6" max="6" width="12.85546875" style="2" customWidth="1"/>
    <col min="7" max="7" width="17.140625" style="2" customWidth="1"/>
    <col min="8" max="8" width="17.5703125" style="2" hidden="1" customWidth="1"/>
    <col min="9" max="9" width="9.140625" style="2" customWidth="1"/>
    <col min="10" max="10" width="12.5703125" style="2" customWidth="1"/>
    <col min="11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7" s="1" customFormat="1" ht="15.75" x14ac:dyDescent="0.25">
      <c r="F1" s="26" t="s">
        <v>115</v>
      </c>
    </row>
    <row r="2" spans="1:7" s="1" customFormat="1" ht="15.75" x14ac:dyDescent="0.25">
      <c r="F2" s="26" t="s">
        <v>0</v>
      </c>
    </row>
    <row r="3" spans="1:7" x14ac:dyDescent="0.25">
      <c r="F3" s="27" t="s">
        <v>1</v>
      </c>
    </row>
    <row r="4" spans="1:7" s="1" customFormat="1" ht="15.75" x14ac:dyDescent="0.25">
      <c r="F4" s="24" t="s">
        <v>118</v>
      </c>
    </row>
    <row r="6" spans="1:7" ht="15" customHeight="1" x14ac:dyDescent="0.25">
      <c r="A6" s="34" t="s">
        <v>112</v>
      </c>
      <c r="B6" s="34"/>
      <c r="C6" s="34"/>
      <c r="D6" s="34"/>
      <c r="E6" s="34"/>
      <c r="F6" s="34"/>
      <c r="G6" s="34"/>
    </row>
    <row r="7" spans="1:7" ht="26.2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6" t="s">
        <v>2</v>
      </c>
      <c r="B8" s="37" t="s">
        <v>3</v>
      </c>
      <c r="C8" s="33" t="s">
        <v>114</v>
      </c>
      <c r="D8" s="33" t="s">
        <v>113</v>
      </c>
      <c r="E8" s="33" t="s">
        <v>116</v>
      </c>
      <c r="F8" s="33" t="s">
        <v>117</v>
      </c>
      <c r="G8" s="33" t="s">
        <v>100</v>
      </c>
    </row>
    <row r="9" spans="1:7" ht="41.25" customHeight="1" x14ac:dyDescent="0.25">
      <c r="A9" s="36"/>
      <c r="B9" s="37"/>
      <c r="C9" s="33"/>
      <c r="D9" s="33"/>
      <c r="E9" s="33"/>
      <c r="F9" s="33"/>
      <c r="G9" s="33"/>
    </row>
    <row r="10" spans="1:7" s="7" customFormat="1" x14ac:dyDescent="0.25">
      <c r="A10" s="3">
        <v>1</v>
      </c>
      <c r="B10" s="4">
        <v>2</v>
      </c>
      <c r="C10" s="25" t="s">
        <v>4</v>
      </c>
      <c r="D10" s="5" t="s">
        <v>4</v>
      </c>
      <c r="E10" s="5" t="s">
        <v>4</v>
      </c>
      <c r="F10" s="6"/>
      <c r="G10" s="31" t="s">
        <v>4</v>
      </c>
    </row>
    <row r="11" spans="1:7" ht="28.5" x14ac:dyDescent="0.25">
      <c r="A11" s="8" t="s">
        <v>5</v>
      </c>
      <c r="B11" s="9" t="s">
        <v>6</v>
      </c>
      <c r="C11" s="28">
        <f>SUM(C12+C17+C22)</f>
        <v>130314.5</v>
      </c>
      <c r="D11" s="10">
        <f>SUM(D12+D17+D22)</f>
        <v>0</v>
      </c>
      <c r="E11" s="10">
        <f>SUM(E12+E17+E22)</f>
        <v>130314.5</v>
      </c>
      <c r="F11" s="10">
        <f>SUM(F12+F17+F22)</f>
        <v>0</v>
      </c>
      <c r="G11" s="10">
        <f>SUM(G12+G17+G22)</f>
        <v>130314.5</v>
      </c>
    </row>
    <row r="12" spans="1:7" ht="42.75" x14ac:dyDescent="0.25">
      <c r="A12" s="8" t="s">
        <v>7</v>
      </c>
      <c r="B12" s="9" t="s">
        <v>8</v>
      </c>
      <c r="C12" s="28">
        <f>C14</f>
        <v>0</v>
      </c>
      <c r="D12" s="10">
        <f>D14</f>
        <v>0</v>
      </c>
      <c r="E12" s="10">
        <f>E14</f>
        <v>0</v>
      </c>
      <c r="F12" s="10">
        <f>F14</f>
        <v>0</v>
      </c>
      <c r="G12" s="10">
        <f>G14</f>
        <v>0</v>
      </c>
    </row>
    <row r="13" spans="1:7" ht="45" x14ac:dyDescent="0.25">
      <c r="A13" s="12" t="s">
        <v>9</v>
      </c>
      <c r="B13" s="13" t="s">
        <v>10</v>
      </c>
      <c r="C13" s="13" t="s">
        <v>11</v>
      </c>
      <c r="D13" s="14" t="s">
        <v>11</v>
      </c>
      <c r="E13" s="14" t="s">
        <v>11</v>
      </c>
      <c r="F13" s="14" t="s">
        <v>11</v>
      </c>
      <c r="G13" s="14" t="s">
        <v>11</v>
      </c>
    </row>
    <row r="14" spans="1:7" ht="45" x14ac:dyDescent="0.25">
      <c r="A14" s="12" t="s">
        <v>12</v>
      </c>
      <c r="B14" s="13" t="s">
        <v>13</v>
      </c>
      <c r="C14" s="29">
        <f>C16</f>
        <v>0</v>
      </c>
      <c r="D14" s="11">
        <f>D16</f>
        <v>0</v>
      </c>
      <c r="E14" s="11">
        <f>E16</f>
        <v>0</v>
      </c>
      <c r="F14" s="11">
        <f>F16</f>
        <v>0</v>
      </c>
      <c r="G14" s="11">
        <f>G16</f>
        <v>0</v>
      </c>
    </row>
    <row r="15" spans="1:7" ht="45" x14ac:dyDescent="0.25">
      <c r="A15" s="12" t="s">
        <v>14</v>
      </c>
      <c r="B15" s="13" t="s">
        <v>15</v>
      </c>
      <c r="C15" s="29">
        <f>SUM(C16)</f>
        <v>0</v>
      </c>
      <c r="D15" s="15">
        <f>SUM(D16)</f>
        <v>0</v>
      </c>
      <c r="E15" s="15">
        <f>SUM(E16)</f>
        <v>0</v>
      </c>
      <c r="F15" s="15">
        <f>SUM(F16)</f>
        <v>0</v>
      </c>
      <c r="G15" s="15">
        <f>SUM(G16)</f>
        <v>0</v>
      </c>
    </row>
    <row r="16" spans="1:7" ht="45" x14ac:dyDescent="0.25">
      <c r="A16" s="12" t="s">
        <v>16</v>
      </c>
      <c r="B16" s="13" t="s">
        <v>17</v>
      </c>
      <c r="C16" s="29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28.5" x14ac:dyDescent="0.25">
      <c r="A17" s="8" t="s">
        <v>18</v>
      </c>
      <c r="B17" s="9" t="s">
        <v>19</v>
      </c>
      <c r="C17" s="28">
        <f>SUM(C18+C20)</f>
        <v>130314.5</v>
      </c>
      <c r="D17" s="10">
        <f>SUM(D18+D20)</f>
        <v>50000</v>
      </c>
      <c r="E17" s="10">
        <f>SUM(E18+E20)</f>
        <v>180314.5</v>
      </c>
      <c r="F17" s="10">
        <f>SUM(F18+F20)</f>
        <v>-30856</v>
      </c>
      <c r="G17" s="10">
        <f>SUM(G18+G20)</f>
        <v>149458.5</v>
      </c>
    </row>
    <row r="18" spans="1:7" ht="30" x14ac:dyDescent="0.25">
      <c r="A18" s="12" t="s">
        <v>20</v>
      </c>
      <c r="B18" s="13" t="s">
        <v>21</v>
      </c>
      <c r="C18" s="29">
        <f>SUM(C19)</f>
        <v>200314.5</v>
      </c>
      <c r="D18" s="15">
        <f>SUM(D19)</f>
        <v>50000</v>
      </c>
      <c r="E18" s="15">
        <f>SUM(E19)</f>
        <v>250314.5</v>
      </c>
      <c r="F18" s="15">
        <f>SUM(F19)</f>
        <v>-30856</v>
      </c>
      <c r="G18" s="15">
        <f>SUM(G19)</f>
        <v>219458.5</v>
      </c>
    </row>
    <row r="19" spans="1:7" ht="30" x14ac:dyDescent="0.25">
      <c r="A19" s="12" t="s">
        <v>22</v>
      </c>
      <c r="B19" s="13" t="s">
        <v>110</v>
      </c>
      <c r="C19" s="29">
        <f>130314.5+70000</f>
        <v>200314.5</v>
      </c>
      <c r="D19" s="15">
        <v>50000</v>
      </c>
      <c r="E19" s="15">
        <f>C19+D19</f>
        <v>250314.5</v>
      </c>
      <c r="F19" s="15">
        <f>9144-40000</f>
        <v>-30856</v>
      </c>
      <c r="G19" s="15">
        <f>E19+F19</f>
        <v>219458.5</v>
      </c>
    </row>
    <row r="20" spans="1:7" ht="30" x14ac:dyDescent="0.25">
      <c r="A20" s="12" t="s">
        <v>23</v>
      </c>
      <c r="B20" s="13" t="s">
        <v>24</v>
      </c>
      <c r="C20" s="29">
        <f>SUM(C21)</f>
        <v>-70000</v>
      </c>
      <c r="D20" s="15">
        <f>SUM(D21)</f>
        <v>0</v>
      </c>
      <c r="E20" s="15">
        <f>SUM(E21)</f>
        <v>-70000</v>
      </c>
      <c r="F20" s="15">
        <f>SUM(F21)</f>
        <v>0</v>
      </c>
      <c r="G20" s="15">
        <f>SUM(G21)</f>
        <v>-70000</v>
      </c>
    </row>
    <row r="21" spans="1:7" ht="30" x14ac:dyDescent="0.25">
      <c r="A21" s="12" t="s">
        <v>25</v>
      </c>
      <c r="B21" s="13" t="s">
        <v>111</v>
      </c>
      <c r="C21" s="29">
        <v>-70000</v>
      </c>
      <c r="D21" s="15"/>
      <c r="E21" s="15">
        <f>C21+D21</f>
        <v>-70000</v>
      </c>
      <c r="F21" s="15"/>
      <c r="G21" s="15">
        <f>E21+F21</f>
        <v>-70000</v>
      </c>
    </row>
    <row r="22" spans="1:7" s="19" customFormat="1" ht="28.5" x14ac:dyDescent="0.25">
      <c r="A22" s="16" t="s">
        <v>26</v>
      </c>
      <c r="B22" s="17" t="s">
        <v>27</v>
      </c>
      <c r="C22" s="28">
        <f>C23+C25</f>
        <v>0</v>
      </c>
      <c r="D22" s="18">
        <f>D23+D25</f>
        <v>-50000</v>
      </c>
      <c r="E22" s="18">
        <f>E23+E25</f>
        <v>-50000</v>
      </c>
      <c r="F22" s="18">
        <f>F23+F25</f>
        <v>30856</v>
      </c>
      <c r="G22" s="18">
        <f>G23+G25</f>
        <v>-19144</v>
      </c>
    </row>
    <row r="23" spans="1:7" s="19" customFormat="1" ht="30" x14ac:dyDescent="0.25">
      <c r="A23" s="20" t="s">
        <v>28</v>
      </c>
      <c r="B23" s="21" t="s">
        <v>29</v>
      </c>
      <c r="C23" s="29">
        <f>C24</f>
        <v>0</v>
      </c>
      <c r="D23" s="22">
        <f>D24</f>
        <v>0</v>
      </c>
      <c r="E23" s="22">
        <f>E24</f>
        <v>0</v>
      </c>
      <c r="F23" s="22">
        <f>F24</f>
        <v>40000</v>
      </c>
      <c r="G23" s="22">
        <f>G24</f>
        <v>40000</v>
      </c>
    </row>
    <row r="24" spans="1:7" s="19" customFormat="1" ht="30" x14ac:dyDescent="0.25">
      <c r="A24" s="20" t="s">
        <v>30</v>
      </c>
      <c r="B24" s="21" t="s">
        <v>108</v>
      </c>
      <c r="C24" s="29"/>
      <c r="D24" s="22"/>
      <c r="E24" s="22"/>
      <c r="F24" s="22">
        <v>40000</v>
      </c>
      <c r="G24" s="22">
        <f>E24+F24</f>
        <v>40000</v>
      </c>
    </row>
    <row r="25" spans="1:7" s="19" customFormat="1" ht="45" x14ac:dyDescent="0.25">
      <c r="A25" s="20" t="s">
        <v>31</v>
      </c>
      <c r="B25" s="21" t="s">
        <v>32</v>
      </c>
      <c r="C25" s="29">
        <f>SUM(C26)</f>
        <v>0</v>
      </c>
      <c r="D25" s="22">
        <f>SUM(D26)</f>
        <v>-50000</v>
      </c>
      <c r="E25" s="22">
        <f>SUM(E26)</f>
        <v>-50000</v>
      </c>
      <c r="F25" s="22">
        <f>SUM(F26)</f>
        <v>-9144</v>
      </c>
      <c r="G25" s="22">
        <f>SUM(G26)</f>
        <v>-59144</v>
      </c>
    </row>
    <row r="26" spans="1:7" s="19" customFormat="1" ht="45" x14ac:dyDescent="0.25">
      <c r="A26" s="20" t="s">
        <v>33</v>
      </c>
      <c r="B26" s="21" t="s">
        <v>109</v>
      </c>
      <c r="C26" s="29"/>
      <c r="D26" s="22">
        <v>-50000</v>
      </c>
      <c r="E26" s="22">
        <f>C26+D26</f>
        <v>-50000</v>
      </c>
      <c r="F26" s="22">
        <v>-9144</v>
      </c>
      <c r="G26" s="22">
        <f>E26+F26</f>
        <v>-59144</v>
      </c>
    </row>
    <row r="27" spans="1:7" s="19" customFormat="1" ht="28.5" hidden="1" x14ac:dyDescent="0.25">
      <c r="A27" s="16" t="s">
        <v>34</v>
      </c>
      <c r="B27" s="17" t="s">
        <v>35</v>
      </c>
      <c r="C27" s="28">
        <f>C28+C31+C34</f>
        <v>0</v>
      </c>
      <c r="D27" s="18">
        <f>D28+D31+D34</f>
        <v>0</v>
      </c>
      <c r="E27" s="18">
        <f>E28+E31+E34</f>
        <v>0</v>
      </c>
      <c r="F27" s="18">
        <f>F28+F31+F34</f>
        <v>0</v>
      </c>
      <c r="G27" s="18">
        <f>G28+G31+G34</f>
        <v>0</v>
      </c>
    </row>
    <row r="28" spans="1:7" s="19" customFormat="1" ht="30" hidden="1" x14ac:dyDescent="0.25">
      <c r="A28" s="20" t="s">
        <v>36</v>
      </c>
      <c r="B28" s="21" t="s">
        <v>37</v>
      </c>
      <c r="C28" s="29">
        <f t="shared" ref="C28:G29" si="0">C29</f>
        <v>0</v>
      </c>
      <c r="D28" s="22">
        <f t="shared" si="0"/>
        <v>0</v>
      </c>
      <c r="E28" s="22">
        <f t="shared" si="0"/>
        <v>0</v>
      </c>
      <c r="F28" s="22">
        <f t="shared" si="0"/>
        <v>0</v>
      </c>
      <c r="G28" s="22">
        <f t="shared" si="0"/>
        <v>0</v>
      </c>
    </row>
    <row r="29" spans="1:7" s="19" customFormat="1" ht="30" hidden="1" x14ac:dyDescent="0.25">
      <c r="A29" s="20" t="s">
        <v>38</v>
      </c>
      <c r="B29" s="21" t="s">
        <v>39</v>
      </c>
      <c r="C29" s="29">
        <f t="shared" si="0"/>
        <v>0</v>
      </c>
      <c r="D29" s="22">
        <f t="shared" si="0"/>
        <v>0</v>
      </c>
      <c r="E29" s="22">
        <f t="shared" si="0"/>
        <v>0</v>
      </c>
      <c r="F29" s="22">
        <f t="shared" si="0"/>
        <v>0</v>
      </c>
      <c r="G29" s="22">
        <f t="shared" si="0"/>
        <v>0</v>
      </c>
    </row>
    <row r="30" spans="1:7" s="19" customFormat="1" ht="45" hidden="1" x14ac:dyDescent="0.25">
      <c r="A30" s="20" t="s">
        <v>40</v>
      </c>
      <c r="B30" s="21" t="s">
        <v>41</v>
      </c>
      <c r="C30" s="29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s="19" customFormat="1" ht="30" hidden="1" x14ac:dyDescent="0.25">
      <c r="A31" s="20" t="s">
        <v>42</v>
      </c>
      <c r="B31" s="21" t="s">
        <v>43</v>
      </c>
      <c r="C31" s="29">
        <f t="shared" ref="C31:G32" si="1">C32</f>
        <v>0</v>
      </c>
      <c r="D31" s="22">
        <f t="shared" si="1"/>
        <v>0</v>
      </c>
      <c r="E31" s="22">
        <f t="shared" si="1"/>
        <v>0</v>
      </c>
      <c r="F31" s="22">
        <f t="shared" si="1"/>
        <v>0</v>
      </c>
      <c r="G31" s="22">
        <f t="shared" si="1"/>
        <v>0</v>
      </c>
    </row>
    <row r="32" spans="1:7" s="19" customFormat="1" ht="75" hidden="1" x14ac:dyDescent="0.25">
      <c r="A32" s="20" t="s">
        <v>44</v>
      </c>
      <c r="B32" s="21" t="s">
        <v>45</v>
      </c>
      <c r="C32" s="29">
        <f t="shared" si="1"/>
        <v>0</v>
      </c>
      <c r="D32" s="22">
        <f t="shared" si="1"/>
        <v>0</v>
      </c>
      <c r="E32" s="22">
        <f t="shared" si="1"/>
        <v>0</v>
      </c>
      <c r="F32" s="22">
        <f t="shared" si="1"/>
        <v>0</v>
      </c>
      <c r="G32" s="22">
        <f t="shared" si="1"/>
        <v>0</v>
      </c>
    </row>
    <row r="33" spans="1:7" s="19" customFormat="1" ht="90" hidden="1" x14ac:dyDescent="0.25">
      <c r="A33" s="20" t="s">
        <v>46</v>
      </c>
      <c r="B33" s="21" t="s">
        <v>47</v>
      </c>
      <c r="C33" s="29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s="19" customFormat="1" ht="30" hidden="1" x14ac:dyDescent="0.25">
      <c r="A34" s="20" t="s">
        <v>48</v>
      </c>
      <c r="B34" s="21" t="s">
        <v>49</v>
      </c>
      <c r="C34" s="29">
        <f>C35+C40</f>
        <v>0</v>
      </c>
      <c r="D34" s="22">
        <f>D35+D40</f>
        <v>0</v>
      </c>
      <c r="E34" s="22">
        <f>E35+E40</f>
        <v>0</v>
      </c>
      <c r="F34" s="22">
        <f>F35+F40</f>
        <v>0</v>
      </c>
      <c r="G34" s="22">
        <f>G35+G40</f>
        <v>0</v>
      </c>
    </row>
    <row r="35" spans="1:7" s="19" customFormat="1" ht="30" hidden="1" x14ac:dyDescent="0.25">
      <c r="A35" s="20" t="s">
        <v>50</v>
      </c>
      <c r="B35" s="21" t="s">
        <v>51</v>
      </c>
      <c r="C35" s="29">
        <f>C36+C38</f>
        <v>0</v>
      </c>
      <c r="D35" s="22">
        <f>D36+D38</f>
        <v>0</v>
      </c>
      <c r="E35" s="22">
        <f>E36+E38</f>
        <v>0</v>
      </c>
      <c r="F35" s="22">
        <f>F36+F38</f>
        <v>0</v>
      </c>
      <c r="G35" s="22">
        <f>G36+G38</f>
        <v>0</v>
      </c>
    </row>
    <row r="36" spans="1:7" s="19" customFormat="1" ht="30" hidden="1" x14ac:dyDescent="0.25">
      <c r="A36" s="20" t="s">
        <v>52</v>
      </c>
      <c r="B36" s="21" t="s">
        <v>53</v>
      </c>
      <c r="C36" s="29">
        <f>C37</f>
        <v>0</v>
      </c>
      <c r="D36" s="22">
        <f>D37</f>
        <v>0</v>
      </c>
      <c r="E36" s="22">
        <f>E37</f>
        <v>0</v>
      </c>
      <c r="F36" s="22">
        <f>F37</f>
        <v>0</v>
      </c>
      <c r="G36" s="22">
        <f>G37</f>
        <v>0</v>
      </c>
    </row>
    <row r="37" spans="1:7" s="19" customFormat="1" ht="30" hidden="1" x14ac:dyDescent="0.25">
      <c r="A37" s="20" t="s">
        <v>54</v>
      </c>
      <c r="B37" s="21" t="s">
        <v>55</v>
      </c>
      <c r="C37" s="29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s="19" customFormat="1" ht="45" hidden="1" x14ac:dyDescent="0.25">
      <c r="A38" s="20" t="s">
        <v>56</v>
      </c>
      <c r="B38" s="21" t="s">
        <v>57</v>
      </c>
      <c r="C38" s="29">
        <f>C39</f>
        <v>0</v>
      </c>
      <c r="D38" s="22">
        <f>D39</f>
        <v>0</v>
      </c>
      <c r="E38" s="22">
        <f>E39</f>
        <v>0</v>
      </c>
      <c r="F38" s="22">
        <f>F39</f>
        <v>0</v>
      </c>
      <c r="G38" s="22">
        <f>G39</f>
        <v>0</v>
      </c>
    </row>
    <row r="39" spans="1:7" s="19" customFormat="1" ht="45" hidden="1" x14ac:dyDescent="0.25">
      <c r="A39" s="20" t="s">
        <v>58</v>
      </c>
      <c r="B39" s="21" t="s">
        <v>59</v>
      </c>
      <c r="C39" s="29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s="19" customFormat="1" ht="30" hidden="1" x14ac:dyDescent="0.25">
      <c r="A40" s="20" t="s">
        <v>60</v>
      </c>
      <c r="B40" s="21" t="s">
        <v>61</v>
      </c>
      <c r="C40" s="29">
        <f t="shared" ref="C40:G41" si="2">C41</f>
        <v>0</v>
      </c>
      <c r="D40" s="22">
        <f t="shared" si="2"/>
        <v>0</v>
      </c>
      <c r="E40" s="22">
        <f t="shared" si="2"/>
        <v>0</v>
      </c>
      <c r="F40" s="22">
        <f t="shared" si="2"/>
        <v>0</v>
      </c>
      <c r="G40" s="22">
        <f t="shared" si="2"/>
        <v>0</v>
      </c>
    </row>
    <row r="41" spans="1:7" s="19" customFormat="1" ht="30" hidden="1" x14ac:dyDescent="0.25">
      <c r="A41" s="20" t="s">
        <v>62</v>
      </c>
      <c r="B41" s="21" t="s">
        <v>63</v>
      </c>
      <c r="C41" s="29">
        <f t="shared" si="2"/>
        <v>0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0</v>
      </c>
    </row>
    <row r="42" spans="1:7" s="19" customFormat="1" ht="45" hidden="1" x14ac:dyDescent="0.25">
      <c r="A42" s="20" t="s">
        <v>64</v>
      </c>
      <c r="B42" s="21" t="s">
        <v>65</v>
      </c>
      <c r="C42" s="29">
        <v>0</v>
      </c>
      <c r="D42" s="22">
        <v>0</v>
      </c>
      <c r="E42" s="22">
        <v>0</v>
      </c>
      <c r="F42" s="22">
        <v>0</v>
      </c>
      <c r="G42" s="22">
        <v>0</v>
      </c>
    </row>
    <row r="43" spans="1:7" s="19" customFormat="1" hidden="1" x14ac:dyDescent="0.25">
      <c r="A43" s="20" t="s">
        <v>66</v>
      </c>
      <c r="B43" s="21" t="s">
        <v>67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</row>
    <row r="44" spans="1:7" s="19" customFormat="1" ht="30" hidden="1" x14ac:dyDescent="0.25">
      <c r="A44" s="20" t="s">
        <v>68</v>
      </c>
      <c r="B44" s="21" t="s">
        <v>69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s="19" customFormat="1" ht="30" hidden="1" x14ac:dyDescent="0.25">
      <c r="A45" s="20" t="s">
        <v>70</v>
      </c>
      <c r="B45" s="21" t="s">
        <v>71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s="19" customFormat="1" ht="28.5" x14ac:dyDescent="0.25">
      <c r="A46" s="16" t="s">
        <v>72</v>
      </c>
      <c r="B46" s="17" t="s">
        <v>73</v>
      </c>
      <c r="C46" s="28">
        <f>SUM(C47+C54)</f>
        <v>0</v>
      </c>
      <c r="D46" s="18">
        <f>SUM(D47+D54)</f>
        <v>31932.6</v>
      </c>
      <c r="E46" s="18">
        <f>SUM(E47+E54)</f>
        <v>31932.599999999627</v>
      </c>
      <c r="F46" s="18">
        <f>SUM(F47+F54)</f>
        <v>6.6999999999825377</v>
      </c>
      <c r="G46" s="18">
        <f>SUM(G47+G54)</f>
        <v>31939.299999999814</v>
      </c>
    </row>
    <row r="47" spans="1:7" s="19" customFormat="1" x14ac:dyDescent="0.25">
      <c r="A47" s="20" t="s">
        <v>74</v>
      </c>
      <c r="B47" s="21" t="s">
        <v>75</v>
      </c>
      <c r="C47" s="29">
        <f>C51+C48</f>
        <v>-5186037.0999999996</v>
      </c>
      <c r="D47" s="22">
        <f>D51+D48</f>
        <v>-14226.5</v>
      </c>
      <c r="E47" s="22">
        <f>E51+E48</f>
        <v>-5200263.5999999996</v>
      </c>
      <c r="F47" s="22">
        <f>F51+F48</f>
        <v>-208893.2</v>
      </c>
      <c r="G47" s="22">
        <f>G51+G48</f>
        <v>-5409156.7999999998</v>
      </c>
    </row>
    <row r="48" spans="1:7" s="19" customFormat="1" x14ac:dyDescent="0.25">
      <c r="A48" s="20" t="s">
        <v>76</v>
      </c>
      <c r="B48" s="21" t="s">
        <v>77</v>
      </c>
      <c r="C48" s="29">
        <f t="shared" ref="C48:G49" si="3">C49</f>
        <v>0</v>
      </c>
      <c r="D48" s="22">
        <f t="shared" si="3"/>
        <v>0</v>
      </c>
      <c r="E48" s="22">
        <f t="shared" si="3"/>
        <v>0</v>
      </c>
      <c r="F48" s="22">
        <f t="shared" si="3"/>
        <v>0</v>
      </c>
      <c r="G48" s="22">
        <f t="shared" si="3"/>
        <v>0</v>
      </c>
    </row>
    <row r="49" spans="1:8" s="19" customFormat="1" ht="30" x14ac:dyDescent="0.25">
      <c r="A49" s="20" t="s">
        <v>78</v>
      </c>
      <c r="B49" s="21" t="s">
        <v>79</v>
      </c>
      <c r="C49" s="29">
        <f t="shared" si="3"/>
        <v>0</v>
      </c>
      <c r="D49" s="22">
        <f t="shared" si="3"/>
        <v>0</v>
      </c>
      <c r="E49" s="22">
        <f t="shared" si="3"/>
        <v>0</v>
      </c>
      <c r="F49" s="22">
        <f t="shared" si="3"/>
        <v>0</v>
      </c>
      <c r="G49" s="22">
        <f t="shared" si="3"/>
        <v>0</v>
      </c>
    </row>
    <row r="50" spans="1:8" s="19" customFormat="1" ht="30" x14ac:dyDescent="0.25">
      <c r="A50" s="20" t="s">
        <v>80</v>
      </c>
      <c r="B50" s="21" t="s">
        <v>81</v>
      </c>
      <c r="C50" s="29"/>
      <c r="D50" s="22">
        <v>0</v>
      </c>
      <c r="E50" s="22">
        <v>0</v>
      </c>
      <c r="F50" s="22">
        <v>0</v>
      </c>
      <c r="G50" s="22">
        <v>0</v>
      </c>
    </row>
    <row r="51" spans="1:8" s="19" customFormat="1" x14ac:dyDescent="0.25">
      <c r="A51" s="20" t="s">
        <v>82</v>
      </c>
      <c r="B51" s="21" t="s">
        <v>101</v>
      </c>
      <c r="C51" s="29">
        <f t="shared" ref="C51:G52" si="4">C52</f>
        <v>-5186037.0999999996</v>
      </c>
      <c r="D51" s="22">
        <f t="shared" si="4"/>
        <v>-14226.5</v>
      </c>
      <c r="E51" s="22">
        <f t="shared" si="4"/>
        <v>-5200263.5999999996</v>
      </c>
      <c r="F51" s="22">
        <f t="shared" si="4"/>
        <v>-208893.2</v>
      </c>
      <c r="G51" s="22">
        <f t="shared" si="4"/>
        <v>-5409156.7999999998</v>
      </c>
    </row>
    <row r="52" spans="1:8" s="19" customFormat="1" x14ac:dyDescent="0.25">
      <c r="A52" s="20" t="s">
        <v>83</v>
      </c>
      <c r="B52" s="21" t="s">
        <v>102</v>
      </c>
      <c r="C52" s="29">
        <f t="shared" si="4"/>
        <v>-5186037.0999999996</v>
      </c>
      <c r="D52" s="22">
        <f t="shared" si="4"/>
        <v>-14226.5</v>
      </c>
      <c r="E52" s="22">
        <f t="shared" si="4"/>
        <v>-5200263.5999999996</v>
      </c>
      <c r="F52" s="22">
        <f t="shared" si="4"/>
        <v>-208893.2</v>
      </c>
      <c r="G52" s="22">
        <f t="shared" si="4"/>
        <v>-5409156.7999999998</v>
      </c>
    </row>
    <row r="53" spans="1:8" s="19" customFormat="1" ht="30" x14ac:dyDescent="0.25">
      <c r="A53" s="20" t="s">
        <v>84</v>
      </c>
      <c r="B53" s="21" t="s">
        <v>103</v>
      </c>
      <c r="C53" s="29">
        <f>-4985722.6-130314.5-70000</f>
        <v>-5186037.0999999996</v>
      </c>
      <c r="D53" s="22">
        <v>-14226.5</v>
      </c>
      <c r="E53" s="22">
        <f>C53+D53</f>
        <v>-5200263.5999999996</v>
      </c>
      <c r="F53" s="22">
        <f>-149749.2-F24-F19-50000</f>
        <v>-208893.2</v>
      </c>
      <c r="G53" s="22">
        <f>E53+F53</f>
        <v>-5409156.7999999998</v>
      </c>
      <c r="H53" s="32">
        <f>5149698.3+G24+G19</f>
        <v>5409156.7999999998</v>
      </c>
    </row>
    <row r="54" spans="1:8" s="19" customFormat="1" x14ac:dyDescent="0.25">
      <c r="A54" s="20" t="s">
        <v>85</v>
      </c>
      <c r="B54" s="21" t="s">
        <v>86</v>
      </c>
      <c r="C54" s="29">
        <f>C55+C58</f>
        <v>5186037.0999999996</v>
      </c>
      <c r="D54" s="22">
        <f>D55+D58</f>
        <v>46159.1</v>
      </c>
      <c r="E54" s="22">
        <f>E55+E58</f>
        <v>5232196.1999999993</v>
      </c>
      <c r="F54" s="22">
        <f>F55+F58</f>
        <v>208899.9</v>
      </c>
      <c r="G54" s="22">
        <f>G55+G58</f>
        <v>5441096.0999999996</v>
      </c>
    </row>
    <row r="55" spans="1:8" s="19" customFormat="1" x14ac:dyDescent="0.25">
      <c r="A55" s="20" t="s">
        <v>87</v>
      </c>
      <c r="B55" s="21" t="s">
        <v>88</v>
      </c>
      <c r="C55" s="29">
        <f t="shared" ref="C55:G56" si="5">C56</f>
        <v>0</v>
      </c>
      <c r="D55" s="22">
        <f t="shared" si="5"/>
        <v>0</v>
      </c>
      <c r="E55" s="22">
        <f t="shared" si="5"/>
        <v>0</v>
      </c>
      <c r="F55" s="22">
        <f t="shared" si="5"/>
        <v>0</v>
      </c>
      <c r="G55" s="22">
        <f t="shared" si="5"/>
        <v>0</v>
      </c>
    </row>
    <row r="56" spans="1:8" s="19" customFormat="1" x14ac:dyDescent="0.25">
      <c r="A56" s="20" t="s">
        <v>89</v>
      </c>
      <c r="B56" s="21" t="s">
        <v>90</v>
      </c>
      <c r="C56" s="29">
        <f t="shared" si="5"/>
        <v>0</v>
      </c>
      <c r="D56" s="22">
        <f t="shared" si="5"/>
        <v>0</v>
      </c>
      <c r="E56" s="22">
        <f t="shared" si="5"/>
        <v>0</v>
      </c>
      <c r="F56" s="22">
        <f t="shared" si="5"/>
        <v>0</v>
      </c>
      <c r="G56" s="22">
        <f t="shared" si="5"/>
        <v>0</v>
      </c>
    </row>
    <row r="57" spans="1:8" s="19" customFormat="1" ht="30" x14ac:dyDescent="0.25">
      <c r="A57" s="20" t="s">
        <v>91</v>
      </c>
      <c r="B57" s="21" t="s">
        <v>92</v>
      </c>
      <c r="C57" s="29">
        <v>0</v>
      </c>
      <c r="D57" s="22">
        <v>0</v>
      </c>
      <c r="E57" s="22">
        <v>0</v>
      </c>
      <c r="F57" s="22">
        <v>0</v>
      </c>
      <c r="G57" s="22">
        <v>0</v>
      </c>
    </row>
    <row r="58" spans="1:8" s="19" customFormat="1" x14ac:dyDescent="0.25">
      <c r="A58" s="20" t="s">
        <v>93</v>
      </c>
      <c r="B58" s="21" t="s">
        <v>94</v>
      </c>
      <c r="C58" s="29">
        <f>C59-C61</f>
        <v>5186037.0999999996</v>
      </c>
      <c r="D58" s="22">
        <f>D59-D61</f>
        <v>46159.1</v>
      </c>
      <c r="E58" s="22">
        <f>E59-E61</f>
        <v>5232196.1999999993</v>
      </c>
      <c r="F58" s="22">
        <f>F59-F61</f>
        <v>208899.9</v>
      </c>
      <c r="G58" s="22">
        <f>G59-G61</f>
        <v>5441096.0999999996</v>
      </c>
    </row>
    <row r="59" spans="1:8" s="19" customFormat="1" x14ac:dyDescent="0.25">
      <c r="A59" s="20" t="s">
        <v>95</v>
      </c>
      <c r="B59" s="21" t="s">
        <v>104</v>
      </c>
      <c r="C59" s="29">
        <f>SUM(C60)</f>
        <v>5186037.0999999996</v>
      </c>
      <c r="D59" s="22">
        <f>SUM(D60)</f>
        <v>46159.1</v>
      </c>
      <c r="E59" s="22">
        <f>SUM(E60)</f>
        <v>5232196.1999999993</v>
      </c>
      <c r="F59" s="22">
        <f>SUM(F60)</f>
        <v>208899.9</v>
      </c>
      <c r="G59" s="22">
        <f>SUM(G60)</f>
        <v>5441096.0999999996</v>
      </c>
    </row>
    <row r="60" spans="1:8" s="19" customFormat="1" ht="30" x14ac:dyDescent="0.25">
      <c r="A60" s="20" t="s">
        <v>96</v>
      </c>
      <c r="B60" s="21" t="s">
        <v>105</v>
      </c>
      <c r="C60" s="29">
        <f>5116037.1+70000</f>
        <v>5186037.0999999996</v>
      </c>
      <c r="D60" s="22">
        <v>46159.1</v>
      </c>
      <c r="E60" s="22">
        <f>C60+D60</f>
        <v>5232196.1999999993</v>
      </c>
      <c r="F60" s="22">
        <f>149755.9+9144+50000</f>
        <v>208899.9</v>
      </c>
      <c r="G60" s="22">
        <f>E60+F60</f>
        <v>5441096.0999999996</v>
      </c>
      <c r="H60" s="32">
        <f>5311952.1-G26-G21</f>
        <v>5441096.0999999996</v>
      </c>
    </row>
    <row r="61" spans="1:8" s="19" customFormat="1" x14ac:dyDescent="0.25">
      <c r="A61" s="20" t="s">
        <v>93</v>
      </c>
      <c r="B61" s="21" t="s">
        <v>106</v>
      </c>
      <c r="C61" s="29">
        <f>SUM(C62)</f>
        <v>0</v>
      </c>
      <c r="D61" s="22">
        <f>SUM(D62)</f>
        <v>0</v>
      </c>
      <c r="E61" s="22">
        <f>SUM(E62)</f>
        <v>0</v>
      </c>
      <c r="F61" s="22">
        <f>SUM(F62)</f>
        <v>0</v>
      </c>
      <c r="G61" s="22">
        <f>SUM(G62)</f>
        <v>0</v>
      </c>
    </row>
    <row r="62" spans="1:8" s="19" customFormat="1" ht="30" x14ac:dyDescent="0.25">
      <c r="A62" s="20" t="s">
        <v>97</v>
      </c>
      <c r="B62" s="21" t="s">
        <v>107</v>
      </c>
      <c r="C62" s="29">
        <v>0</v>
      </c>
      <c r="D62" s="22">
        <v>0</v>
      </c>
      <c r="E62" s="22">
        <v>0</v>
      </c>
      <c r="F62" s="22">
        <v>0</v>
      </c>
      <c r="G62" s="22">
        <v>0</v>
      </c>
    </row>
    <row r="63" spans="1:8" x14ac:dyDescent="0.25">
      <c r="A63" s="8" t="s">
        <v>98</v>
      </c>
      <c r="B63" s="9" t="s">
        <v>99</v>
      </c>
      <c r="C63" s="28">
        <f>C11+C46</f>
        <v>130314.5</v>
      </c>
      <c r="D63" s="10">
        <f>D11+D46</f>
        <v>31932.6</v>
      </c>
      <c r="E63" s="10">
        <f>E11+E46</f>
        <v>162247.09999999963</v>
      </c>
      <c r="F63" s="10">
        <f>F11+F46</f>
        <v>6.6999999999825377</v>
      </c>
      <c r="G63" s="10">
        <f>G11+G46</f>
        <v>162253.79999999981</v>
      </c>
    </row>
    <row r="69" spans="1:1" x14ac:dyDescent="0.25">
      <c r="A69" s="23"/>
    </row>
    <row r="70" spans="1:1" x14ac:dyDescent="0.25">
      <c r="A70" s="23"/>
    </row>
  </sheetData>
  <mergeCells count="8">
    <mergeCell ref="F8:F9"/>
    <mergeCell ref="G8:G9"/>
    <mergeCell ref="A6:G7"/>
    <mergeCell ref="E8:E9"/>
    <mergeCell ref="D8:D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2022-05-30T08:03:46Z</dcterms:modified>
</cp:coreProperties>
</file>