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15" yWindow="1995" windowWidth="15585" windowHeight="9390" tabRatio="828"/>
  </bookViews>
  <sheets>
    <sheet name="программы и непрограммные расхо" sheetId="2" r:id="rId1"/>
    <sheet name="пр.6" sheetId="12" state="hidden" r:id="rId2"/>
    <sheet name="пр.9" sheetId="13" state="hidden" r:id="rId3"/>
    <sheet name="пр.22" sheetId="14" state="hidden" r:id="rId4"/>
    <sheet name="пр.12" sheetId="15" state="hidden" r:id="rId5"/>
  </sheets>
  <definedNames>
    <definedName name="_xlnm.Print_Titles" localSheetId="0">'программы и непрограммные расхо'!$7:$9</definedName>
    <definedName name="_xlnm.Print_Area" localSheetId="0">'программы и непрограммные расхо'!$A$1:$H$71</definedName>
  </definedNames>
  <calcPr calcId="152511"/>
</workbook>
</file>

<file path=xl/calcChain.xml><?xml version="1.0" encoding="utf-8"?>
<calcChain xmlns="http://schemas.openxmlformats.org/spreadsheetml/2006/main">
  <c r="D69" i="2" l="1"/>
  <c r="E69" i="2"/>
  <c r="F69" i="2"/>
  <c r="G69" i="2"/>
  <c r="H69" i="2"/>
  <c r="C69" i="2"/>
  <c r="E21" i="2" l="1"/>
  <c r="G21" i="2"/>
  <c r="G15" i="2"/>
  <c r="E15" i="2"/>
  <c r="H44" i="2" l="1"/>
  <c r="F44" i="2"/>
  <c r="D44" i="2"/>
  <c r="C42" i="2" l="1"/>
  <c r="D12" i="2" l="1"/>
  <c r="F12" i="2"/>
  <c r="H12" i="2"/>
  <c r="G12" i="2" l="1"/>
  <c r="E12" i="2"/>
  <c r="D48" i="2" l="1"/>
  <c r="E48" i="2"/>
  <c r="F48" i="2"/>
  <c r="G48" i="2"/>
  <c r="H48" i="2"/>
  <c r="D39" i="2"/>
  <c r="E39" i="2"/>
  <c r="F39" i="2"/>
  <c r="G39" i="2"/>
  <c r="H39" i="2"/>
  <c r="C39" i="2"/>
  <c r="D35" i="2"/>
  <c r="E35" i="2"/>
  <c r="F35" i="2"/>
  <c r="G35" i="2"/>
  <c r="H35" i="2"/>
  <c r="D10" i="2"/>
  <c r="E10" i="2"/>
  <c r="F10" i="2"/>
  <c r="G10" i="2"/>
  <c r="H10" i="2"/>
  <c r="D24" i="2"/>
  <c r="D18" i="2" s="1"/>
  <c r="F24" i="2"/>
  <c r="F18" i="2" s="1"/>
  <c r="H24" i="2"/>
  <c r="H18" i="2" s="1"/>
  <c r="C25" i="2"/>
  <c r="C24" i="2" s="1"/>
  <c r="D56" i="2"/>
  <c r="E56" i="2"/>
  <c r="F56" i="2"/>
  <c r="G56" i="2"/>
  <c r="H56" i="2"/>
  <c r="C56" i="2"/>
  <c r="G55" i="2"/>
  <c r="E55" i="2"/>
  <c r="C55" i="2"/>
  <c r="C48" i="2"/>
  <c r="D60" i="2"/>
  <c r="E60" i="2"/>
  <c r="F60" i="2"/>
  <c r="G60" i="2"/>
  <c r="H60" i="2"/>
  <c r="C60" i="2"/>
  <c r="G47" i="2"/>
  <c r="E47" i="2"/>
  <c r="C47" i="2"/>
  <c r="G46" i="2"/>
  <c r="E46" i="2"/>
  <c r="C46" i="2"/>
  <c r="G45" i="2"/>
  <c r="E45" i="2"/>
  <c r="C45" i="2"/>
  <c r="G42" i="2"/>
  <c r="E42" i="2"/>
  <c r="G43" i="2"/>
  <c r="E43" i="2"/>
  <c r="C43" i="2"/>
  <c r="C21" i="2"/>
  <c r="G25" i="2"/>
  <c r="G24" i="2" s="1"/>
  <c r="E25" i="2"/>
  <c r="E24" i="2" s="1"/>
  <c r="C15" i="2"/>
  <c r="C12" i="2" s="1"/>
  <c r="G44" i="2" l="1"/>
  <c r="C44" i="2"/>
  <c r="C41" i="2" s="1"/>
  <c r="E44" i="2"/>
  <c r="E41" i="2" s="1"/>
  <c r="F41" i="2"/>
  <c r="H41" i="2"/>
  <c r="D41" i="2"/>
  <c r="G41" i="2"/>
  <c r="D64" i="2"/>
  <c r="E64" i="2"/>
  <c r="F64" i="2"/>
  <c r="G64" i="2"/>
  <c r="H64" i="2"/>
  <c r="C64" i="2"/>
  <c r="D37" i="2"/>
  <c r="E37" i="2"/>
  <c r="F37" i="2"/>
  <c r="G37" i="2"/>
  <c r="H37" i="2"/>
  <c r="C37" i="2"/>
  <c r="C35" i="2"/>
  <c r="E20" i="2" l="1"/>
  <c r="E18" i="2" s="1"/>
  <c r="G20" i="2"/>
  <c r="G18" i="2" s="1"/>
  <c r="C20" i="2"/>
  <c r="C18" i="2" s="1"/>
  <c r="C10" i="2" l="1"/>
  <c r="C34" i="2" l="1"/>
  <c r="H33" i="2" l="1"/>
  <c r="F33" i="2"/>
  <c r="C33" i="2"/>
  <c r="D33" i="2"/>
  <c r="C32" i="2" l="1"/>
  <c r="C27" i="2" s="1"/>
  <c r="C74" i="2" s="1"/>
  <c r="D32" i="2"/>
  <c r="D27" i="2" s="1"/>
  <c r="D74" i="2" s="1"/>
  <c r="E32" i="2"/>
  <c r="E27" i="2" s="1"/>
  <c r="E74" i="2" s="1"/>
  <c r="F32" i="2"/>
  <c r="F27" i="2" s="1"/>
  <c r="F74" i="2" s="1"/>
  <c r="G32" i="2"/>
  <c r="G27" i="2" s="1"/>
  <c r="G74" i="2" s="1"/>
  <c r="H32" i="2"/>
  <c r="H27" i="2" s="1"/>
  <c r="H74" i="2" s="1"/>
  <c r="AA534" i="15" l="1"/>
  <c r="Z534" i="15"/>
  <c r="Y534" i="15"/>
  <c r="X534" i="15"/>
  <c r="W534" i="15"/>
  <c r="U534" i="15"/>
  <c r="T534" i="15"/>
  <c r="R534" i="15"/>
  <c r="P534" i="15"/>
  <c r="J534" i="15"/>
  <c r="I534" i="15"/>
  <c r="H534" i="15"/>
  <c r="AA530" i="15"/>
  <c r="Z530" i="15"/>
  <c r="Y530" i="15"/>
  <c r="Y532" i="15" s="1"/>
  <c r="Y535" i="15" s="1"/>
  <c r="X530" i="15"/>
  <c r="W530" i="15"/>
  <c r="U530" i="15"/>
  <c r="U532" i="15" s="1"/>
  <c r="U535" i="15" s="1"/>
  <c r="T530" i="15"/>
  <c r="R530" i="15"/>
  <c r="R532" i="15" s="1"/>
  <c r="R535" i="15" s="1"/>
  <c r="P530" i="15"/>
  <c r="P535" i="15" s="1"/>
  <c r="O530" i="15"/>
  <c r="O532" i="15" s="1"/>
  <c r="N530" i="15"/>
  <c r="N532" i="15" s="1"/>
  <c r="L530" i="15"/>
  <c r="L532" i="15" s="1"/>
  <c r="K530" i="15"/>
  <c r="K532" i="15" s="1"/>
  <c r="J530" i="15"/>
  <c r="J532" i="15" s="1"/>
  <c r="J535" i="15" s="1"/>
  <c r="I530" i="15"/>
  <c r="I532" i="15" s="1"/>
  <c r="I535" i="15" s="1"/>
  <c r="H530" i="15"/>
  <c r="H532" i="15" s="1"/>
  <c r="H535" i="15" s="1"/>
  <c r="O527" i="15"/>
  <c r="N527" i="15"/>
  <c r="O524" i="15"/>
  <c r="N524" i="15"/>
  <c r="O515" i="15"/>
  <c r="N515" i="15"/>
  <c r="O497" i="15"/>
  <c r="N497" i="15"/>
  <c r="O490" i="15"/>
  <c r="N490" i="15"/>
  <c r="O486" i="15"/>
  <c r="N486" i="15"/>
  <c r="AB475" i="15"/>
  <c r="AB474" i="15"/>
  <c r="AB473" i="15"/>
  <c r="G473" i="15"/>
  <c r="AB470" i="15"/>
  <c r="AA470" i="15"/>
  <c r="Z470" i="15"/>
  <c r="Y470" i="15"/>
  <c r="X470" i="15"/>
  <c r="W470" i="15"/>
  <c r="V470" i="15"/>
  <c r="U470" i="15"/>
  <c r="T470" i="15"/>
  <c r="S470" i="15"/>
  <c r="R470" i="15"/>
  <c r="Q470" i="15"/>
  <c r="P470" i="15"/>
  <c r="O470" i="15"/>
  <c r="N470" i="15"/>
  <c r="M470" i="15" s="1"/>
  <c r="L470" i="15"/>
  <c r="K470" i="15"/>
  <c r="J470" i="15"/>
  <c r="I470" i="15"/>
  <c r="H470" i="15"/>
  <c r="AB466" i="15"/>
  <c r="AC465" i="15"/>
  <c r="AB465" i="15" s="1"/>
  <c r="AA463" i="15"/>
  <c r="Z463" i="15"/>
  <c r="Y463" i="15"/>
  <c r="X463" i="15"/>
  <c r="W463" i="15"/>
  <c r="U463" i="15"/>
  <c r="T463" i="15"/>
  <c r="R463" i="15"/>
  <c r="P463" i="15"/>
  <c r="AA462" i="15"/>
  <c r="Z462" i="15"/>
  <c r="Y462" i="15"/>
  <c r="X462" i="15"/>
  <c r="W462" i="15"/>
  <c r="V462" i="15"/>
  <c r="U462" i="15"/>
  <c r="T462" i="15"/>
  <c r="R462" i="15"/>
  <c r="P462" i="15"/>
  <c r="AA461" i="15"/>
  <c r="Z461" i="15"/>
  <c r="Y461" i="15"/>
  <c r="X461" i="15"/>
  <c r="W461" i="15"/>
  <c r="U461" i="15"/>
  <c r="T461" i="15"/>
  <c r="R461" i="15"/>
  <c r="P461" i="15"/>
  <c r="X460" i="15"/>
  <c r="W460" i="15"/>
  <c r="U460" i="15"/>
  <c r="T460" i="15"/>
  <c r="R460" i="15"/>
  <c r="P460" i="15"/>
  <c r="AA459" i="15"/>
  <c r="X459" i="15"/>
  <c r="T459" i="15"/>
  <c r="AB458" i="15"/>
  <c r="AB457" i="15"/>
  <c r="AA457" i="15"/>
  <c r="Z457" i="15"/>
  <c r="X457" i="15"/>
  <c r="W457" i="15"/>
  <c r="U457" i="15"/>
  <c r="T457" i="15"/>
  <c r="S457" i="15"/>
  <c r="Q457" i="15" s="1"/>
  <c r="P457" i="15"/>
  <c r="O457" i="15"/>
  <c r="N457" i="15"/>
  <c r="M457" i="15" s="1"/>
  <c r="L457" i="15"/>
  <c r="K457" i="15"/>
  <c r="AB456" i="15"/>
  <c r="AA456" i="15"/>
  <c r="Z456" i="15"/>
  <c r="X456" i="15"/>
  <c r="W456" i="15"/>
  <c r="U456" i="15"/>
  <c r="T456" i="15"/>
  <c r="S456" i="15"/>
  <c r="Q456" i="15" s="1"/>
  <c r="P456" i="15"/>
  <c r="O456" i="15"/>
  <c r="O455" i="15" s="1"/>
  <c r="N456" i="15"/>
  <c r="M456" i="15" s="1"/>
  <c r="L456" i="15"/>
  <c r="L455" i="15" s="1"/>
  <c r="K456" i="15"/>
  <c r="K455" i="15" s="1"/>
  <c r="S455" i="15"/>
  <c r="Q455" i="15" s="1"/>
  <c r="J455" i="15"/>
  <c r="G455" i="15"/>
  <c r="AC452" i="15"/>
  <c r="AA452" i="15"/>
  <c r="AA475" i="15" s="1"/>
  <c r="X452" i="15"/>
  <c r="X475" i="15" s="1"/>
  <c r="T452" i="15"/>
  <c r="T475" i="15" s="1"/>
  <c r="AB451" i="15"/>
  <c r="Y451" i="15"/>
  <c r="V451" i="15"/>
  <c r="M451" i="15"/>
  <c r="AB449" i="15"/>
  <c r="M449" i="15"/>
  <c r="AB448" i="15"/>
  <c r="M448" i="15"/>
  <c r="AB447" i="15"/>
  <c r="M447" i="15"/>
  <c r="AB446" i="15"/>
  <c r="M446" i="15"/>
  <c r="AB445" i="15"/>
  <c r="M445" i="15"/>
  <c r="AB444" i="15"/>
  <c r="M444" i="15"/>
  <c r="AB443" i="15"/>
  <c r="M443" i="15"/>
  <c r="AB442" i="15"/>
  <c r="M442" i="15"/>
  <c r="AC441" i="15"/>
  <c r="AA441" i="15"/>
  <c r="Z441" i="15"/>
  <c r="Y441" i="15"/>
  <c r="X441" i="15"/>
  <c r="W441" i="15"/>
  <c r="V441" i="15"/>
  <c r="U441" i="15"/>
  <c r="T441" i="15"/>
  <c r="S441" i="15"/>
  <c r="R441" i="15"/>
  <c r="Q441" i="15"/>
  <c r="P441" i="15"/>
  <c r="O441" i="15"/>
  <c r="N441" i="15"/>
  <c r="L441" i="15"/>
  <c r="K441" i="15"/>
  <c r="J441" i="15"/>
  <c r="I441" i="15"/>
  <c r="H441" i="15"/>
  <c r="AB440" i="15"/>
  <c r="V440" i="15"/>
  <c r="M440" i="15"/>
  <c r="V438" i="15"/>
  <c r="M438" i="15"/>
  <c r="AB437" i="15"/>
  <c r="Y437" i="15"/>
  <c r="V437" i="15"/>
  <c r="M437" i="15"/>
  <c r="AB436" i="15"/>
  <c r="Y436" i="15"/>
  <c r="V436" i="15"/>
  <c r="M436" i="15"/>
  <c r="AB435" i="15"/>
  <c r="V435" i="15"/>
  <c r="M435" i="15"/>
  <c r="AB434" i="15"/>
  <c r="Y434" i="15"/>
  <c r="V434" i="15"/>
  <c r="M434" i="15"/>
  <c r="AB433" i="15"/>
  <c r="V433" i="15"/>
  <c r="M433" i="15"/>
  <c r="AB432" i="15"/>
  <c r="V432" i="15"/>
  <c r="M432" i="15"/>
  <c r="AB431" i="15"/>
  <c r="V431" i="15"/>
  <c r="M431" i="15"/>
  <c r="AB430" i="15"/>
  <c r="AA430" i="15"/>
  <c r="Z430" i="15"/>
  <c r="X430" i="15"/>
  <c r="W430" i="15"/>
  <c r="U430" i="15"/>
  <c r="T430" i="15"/>
  <c r="S430" i="15"/>
  <c r="R430" i="15"/>
  <c r="Q430" i="15"/>
  <c r="P430" i="15"/>
  <c r="O430" i="15"/>
  <c r="N430" i="15"/>
  <c r="L430" i="15"/>
  <c r="K430" i="15"/>
  <c r="J430" i="15"/>
  <c r="I430" i="15"/>
  <c r="H430" i="15"/>
  <c r="AB429" i="15"/>
  <c r="V429" i="15"/>
  <c r="M429" i="15"/>
  <c r="AB428" i="15"/>
  <c r="V428" i="15"/>
  <c r="M428" i="15"/>
  <c r="V427" i="15"/>
  <c r="M427" i="15"/>
  <c r="V426" i="15"/>
  <c r="M426" i="15"/>
  <c r="AB425" i="15"/>
  <c r="V425" i="15"/>
  <c r="M425" i="15"/>
  <c r="AB424" i="15"/>
  <c r="V424" i="15"/>
  <c r="M424" i="15"/>
  <c r="AB423" i="15"/>
  <c r="AA423" i="15"/>
  <c r="Z423" i="15"/>
  <c r="Y423" i="15"/>
  <c r="X423" i="15"/>
  <c r="W423" i="15"/>
  <c r="U423" i="15"/>
  <c r="T423" i="15"/>
  <c r="S423" i="15"/>
  <c r="R423" i="15"/>
  <c r="Q423" i="15"/>
  <c r="P423" i="15"/>
  <c r="O423" i="15"/>
  <c r="N423" i="15"/>
  <c r="L423" i="15"/>
  <c r="K423" i="15"/>
  <c r="J423" i="15"/>
  <c r="I423" i="15"/>
  <c r="H423" i="15"/>
  <c r="AB422" i="15"/>
  <c r="V422" i="15"/>
  <c r="M422" i="15"/>
  <c r="V421" i="15"/>
  <c r="M421" i="15"/>
  <c r="V420" i="15"/>
  <c r="M420" i="15"/>
  <c r="AB419" i="15"/>
  <c r="V419" i="15"/>
  <c r="M419" i="15"/>
  <c r="AB418" i="15"/>
  <c r="V418" i="15"/>
  <c r="M418" i="15"/>
  <c r="AB417" i="15"/>
  <c r="V417" i="15"/>
  <c r="M417" i="15"/>
  <c r="AB416" i="15"/>
  <c r="V416" i="15"/>
  <c r="M416" i="15"/>
  <c r="AB415" i="15"/>
  <c r="AA415" i="15"/>
  <c r="Z415" i="15"/>
  <c r="Y415" i="15"/>
  <c r="X415" i="15"/>
  <c r="W415" i="15"/>
  <c r="U415" i="15"/>
  <c r="T415" i="15"/>
  <c r="S415" i="15"/>
  <c r="R415" i="15"/>
  <c r="Q415" i="15"/>
  <c r="P415" i="15"/>
  <c r="O415" i="15"/>
  <c r="N415" i="15"/>
  <c r="L415" i="15"/>
  <c r="K415" i="15"/>
  <c r="J415" i="15"/>
  <c r="I415" i="15"/>
  <c r="H415" i="15"/>
  <c r="AB407" i="15"/>
  <c r="M407" i="15"/>
  <c r="AB406" i="15"/>
  <c r="M406" i="15"/>
  <c r="AB405" i="15"/>
  <c r="AA405" i="15"/>
  <c r="Z405" i="15"/>
  <c r="Y405" i="15"/>
  <c r="X405" i="15"/>
  <c r="W405" i="15"/>
  <c r="V405" i="15"/>
  <c r="U405" i="15"/>
  <c r="T405" i="15"/>
  <c r="S405" i="15"/>
  <c r="R405" i="15"/>
  <c r="Q405" i="15"/>
  <c r="P405" i="15"/>
  <c r="O405" i="15"/>
  <c r="N405" i="15"/>
  <c r="L405" i="15"/>
  <c r="K405" i="15"/>
  <c r="J405" i="15"/>
  <c r="I405" i="15"/>
  <c r="H405" i="15"/>
  <c r="AB402" i="15"/>
  <c r="AB401" i="15" s="1"/>
  <c r="M402" i="15"/>
  <c r="AC401" i="15"/>
  <c r="AA401" i="15"/>
  <c r="Z401" i="15"/>
  <c r="Y401" i="15"/>
  <c r="X401" i="15"/>
  <c r="W401" i="15"/>
  <c r="V401" i="15"/>
  <c r="U401" i="15"/>
  <c r="T401" i="15"/>
  <c r="S401" i="15"/>
  <c r="R401" i="15"/>
  <c r="Q401" i="15"/>
  <c r="P401" i="15"/>
  <c r="O401" i="15"/>
  <c r="N401" i="15"/>
  <c r="M401" i="15"/>
  <c r="L401" i="15"/>
  <c r="K401" i="15"/>
  <c r="J401" i="15"/>
  <c r="I401" i="15"/>
  <c r="H401" i="15"/>
  <c r="AB400" i="15"/>
  <c r="M400" i="15"/>
  <c r="AB399" i="15"/>
  <c r="M399" i="15"/>
  <c r="AB398" i="15"/>
  <c r="M398" i="15"/>
  <c r="AB397" i="15"/>
  <c r="M397" i="15"/>
  <c r="AB396" i="15"/>
  <c r="M396" i="15"/>
  <c r="AB395" i="15"/>
  <c r="M395" i="15"/>
  <c r="AB394" i="15"/>
  <c r="AA394" i="15"/>
  <c r="AA387" i="15" s="1"/>
  <c r="Z394" i="15"/>
  <c r="Z387" i="15" s="1"/>
  <c r="Y394" i="15"/>
  <c r="Y387" i="15" s="1"/>
  <c r="X394" i="15"/>
  <c r="W394" i="15"/>
  <c r="W387" i="15" s="1"/>
  <c r="V394" i="15"/>
  <c r="U394" i="15"/>
  <c r="U387" i="15" s="1"/>
  <c r="T394" i="15"/>
  <c r="T387" i="15" s="1"/>
  <c r="S394" i="15"/>
  <c r="S387" i="15" s="1"/>
  <c r="R394" i="15"/>
  <c r="R387" i="15" s="1"/>
  <c r="Q394" i="15"/>
  <c r="Q387" i="15" s="1"/>
  <c r="P394" i="15"/>
  <c r="P387" i="15" s="1"/>
  <c r="O394" i="15"/>
  <c r="O387" i="15" s="1"/>
  <c r="N394" i="15"/>
  <c r="N387" i="15" s="1"/>
  <c r="L394" i="15"/>
  <c r="L387" i="15" s="1"/>
  <c r="K394" i="15"/>
  <c r="K387" i="15" s="1"/>
  <c r="J394" i="15"/>
  <c r="J387" i="15" s="1"/>
  <c r="I394" i="15"/>
  <c r="I387" i="15" s="1"/>
  <c r="H394" i="15"/>
  <c r="H387" i="15" s="1"/>
  <c r="AB393" i="15"/>
  <c r="Y393" i="15"/>
  <c r="V393" i="15"/>
  <c r="M393" i="15"/>
  <c r="AB392" i="15"/>
  <c r="V392" i="15"/>
  <c r="M392" i="15"/>
  <c r="AB391" i="15"/>
  <c r="V391" i="15"/>
  <c r="M391" i="15"/>
  <c r="AB390" i="15"/>
  <c r="V390" i="15"/>
  <c r="M390" i="15"/>
  <c r="AB389" i="15"/>
  <c r="V389" i="15"/>
  <c r="M389" i="15"/>
  <c r="AB388" i="15"/>
  <c r="V388" i="15"/>
  <c r="M388" i="15"/>
  <c r="AB387" i="15"/>
  <c r="X387" i="15"/>
  <c r="AC384" i="15"/>
  <c r="AA384" i="15"/>
  <c r="Z384" i="15"/>
  <c r="Y384" i="15"/>
  <c r="X384" i="15"/>
  <c r="W384" i="15"/>
  <c r="V384" i="15"/>
  <c r="U384" i="15"/>
  <c r="T384" i="15"/>
  <c r="S384" i="15"/>
  <c r="R384" i="15"/>
  <c r="Q384" i="15"/>
  <c r="P384" i="15"/>
  <c r="O384" i="15"/>
  <c r="N384" i="15"/>
  <c r="M384" i="15"/>
  <c r="L384" i="15"/>
  <c r="K384" i="15"/>
  <c r="J384" i="15"/>
  <c r="I384" i="15"/>
  <c r="H384" i="15"/>
  <c r="Y383" i="15"/>
  <c r="V383" i="15"/>
  <c r="Q383" i="15"/>
  <c r="M383" i="15"/>
  <c r="M382" i="15"/>
  <c r="M381" i="15"/>
  <c r="M380" i="15"/>
  <c r="M379" i="15"/>
  <c r="Y378" i="15"/>
  <c r="M378" i="15"/>
  <c r="M377" i="15"/>
  <c r="M376" i="15"/>
  <c r="AB375" i="15"/>
  <c r="AB374" i="15" s="1"/>
  <c r="AA375" i="15"/>
  <c r="AA374" i="15" s="1"/>
  <c r="Z375" i="15"/>
  <c r="Z374" i="15" s="1"/>
  <c r="Y375" i="15"/>
  <c r="X375" i="15"/>
  <c r="X374" i="15" s="1"/>
  <c r="W375" i="15"/>
  <c r="W374" i="15" s="1"/>
  <c r="V375" i="15"/>
  <c r="U375" i="15"/>
  <c r="T375" i="15"/>
  <c r="T374" i="15" s="1"/>
  <c r="S375" i="15"/>
  <c r="S374" i="15" s="1"/>
  <c r="R375" i="15"/>
  <c r="R374" i="15" s="1"/>
  <c r="Q375" i="15"/>
  <c r="P375" i="15"/>
  <c r="P374" i="15" s="1"/>
  <c r="O375" i="15"/>
  <c r="O374" i="15" s="1"/>
  <c r="N375" i="15"/>
  <c r="N374" i="15" s="1"/>
  <c r="L375" i="15"/>
  <c r="L374" i="15" s="1"/>
  <c r="K375" i="15"/>
  <c r="K374" i="15" s="1"/>
  <c r="I375" i="15"/>
  <c r="I374" i="15" s="1"/>
  <c r="H375" i="15"/>
  <c r="H374" i="15" s="1"/>
  <c r="U374" i="15"/>
  <c r="J374" i="15"/>
  <c r="Y373" i="15"/>
  <c r="Y370" i="15" s="1"/>
  <c r="V373" i="15"/>
  <c r="Q373" i="15"/>
  <c r="M373" i="15"/>
  <c r="V372" i="15"/>
  <c r="Q372" i="15"/>
  <c r="M372" i="15"/>
  <c r="M371" i="15"/>
  <c r="AB370" i="15"/>
  <c r="AA370" i="15"/>
  <c r="Z370" i="15"/>
  <c r="X370" i="15"/>
  <c r="W370" i="15"/>
  <c r="U370" i="15"/>
  <c r="T370" i="15"/>
  <c r="S370" i="15"/>
  <c r="R370" i="15"/>
  <c r="P370" i="15"/>
  <c r="O370" i="15"/>
  <c r="N370" i="15"/>
  <c r="L370" i="15"/>
  <c r="K370" i="15"/>
  <c r="J370" i="15"/>
  <c r="I370" i="15"/>
  <c r="H370" i="15"/>
  <c r="M368" i="15"/>
  <c r="M367" i="15"/>
  <c r="M366" i="15"/>
  <c r="M365" i="15"/>
  <c r="M364" i="15"/>
  <c r="M363" i="15"/>
  <c r="M362" i="15"/>
  <c r="M361" i="15"/>
  <c r="AB360" i="15"/>
  <c r="AB356" i="15" s="1"/>
  <c r="AA360" i="15"/>
  <c r="AA356" i="15" s="1"/>
  <c r="Z360" i="15"/>
  <c r="Z356" i="15" s="1"/>
  <c r="Y360" i="15"/>
  <c r="Y356" i="15" s="1"/>
  <c r="X360" i="15"/>
  <c r="X356" i="15" s="1"/>
  <c r="W360" i="15"/>
  <c r="W356" i="15" s="1"/>
  <c r="V360" i="15"/>
  <c r="V356" i="15" s="1"/>
  <c r="U360" i="15"/>
  <c r="U356" i="15" s="1"/>
  <c r="T360" i="15"/>
  <c r="T356" i="15" s="1"/>
  <c r="S360" i="15"/>
  <c r="S356" i="15" s="1"/>
  <c r="R360" i="15"/>
  <c r="R356" i="15" s="1"/>
  <c r="Q360" i="15"/>
  <c r="Q356" i="15" s="1"/>
  <c r="P360" i="15"/>
  <c r="P356" i="15" s="1"/>
  <c r="O360" i="15"/>
  <c r="O356" i="15" s="1"/>
  <c r="N360" i="15"/>
  <c r="N356" i="15" s="1"/>
  <c r="L360" i="15"/>
  <c r="L356" i="15" s="1"/>
  <c r="K360" i="15"/>
  <c r="K356" i="15" s="1"/>
  <c r="H360" i="15"/>
  <c r="H356" i="15" s="1"/>
  <c r="M359" i="15"/>
  <c r="M358" i="15"/>
  <c r="M357" i="15"/>
  <c r="I356" i="15"/>
  <c r="AB354" i="15"/>
  <c r="Y354" i="15"/>
  <c r="V354" i="15"/>
  <c r="Q354" i="15"/>
  <c r="M354" i="15"/>
  <c r="AB353" i="15"/>
  <c r="Y353" i="15"/>
  <c r="V353" i="15"/>
  <c r="Q353" i="15"/>
  <c r="M353" i="15"/>
  <c r="AB352" i="15"/>
  <c r="Y352" i="15"/>
  <c r="V352" i="15"/>
  <c r="Q352" i="15"/>
  <c r="M352" i="15"/>
  <c r="AB351" i="15"/>
  <c r="Y351" i="15"/>
  <c r="V351" i="15"/>
  <c r="Q351" i="15"/>
  <c r="M351" i="15"/>
  <c r="AB350" i="15"/>
  <c r="Y350" i="15"/>
  <c r="V350" i="15"/>
  <c r="Q350" i="15"/>
  <c r="M350" i="15"/>
  <c r="AB349" i="15"/>
  <c r="Y349" i="15"/>
  <c r="V349" i="15"/>
  <c r="Q349" i="15"/>
  <c r="M349" i="15"/>
  <c r="AB348" i="15"/>
  <c r="Y348" i="15"/>
  <c r="V348" i="15"/>
  <c r="Q348" i="15"/>
  <c r="M348" i="15"/>
  <c r="AA347" i="15"/>
  <c r="AA343" i="15" s="1"/>
  <c r="Z347" i="15"/>
  <c r="Z343" i="15" s="1"/>
  <c r="X347" i="15"/>
  <c r="X343" i="15" s="1"/>
  <c r="W347" i="15"/>
  <c r="U347" i="15"/>
  <c r="U343" i="15" s="1"/>
  <c r="U318" i="15" s="1"/>
  <c r="T347" i="15"/>
  <c r="T343" i="15" s="1"/>
  <c r="S347" i="15"/>
  <c r="S343" i="15" s="1"/>
  <c r="P347" i="15"/>
  <c r="P343" i="15" s="1"/>
  <c r="P318" i="15" s="1"/>
  <c r="N347" i="15"/>
  <c r="L347" i="15"/>
  <c r="L343" i="15" s="1"/>
  <c r="K347" i="15"/>
  <c r="K343" i="15" s="1"/>
  <c r="J347" i="15"/>
  <c r="J343" i="15" s="1"/>
  <c r="AB346" i="15"/>
  <c r="Y346" i="15"/>
  <c r="V346" i="15"/>
  <c r="Q346" i="15"/>
  <c r="M346" i="15"/>
  <c r="AB345" i="15"/>
  <c r="Y345" i="15"/>
  <c r="V345" i="15"/>
  <c r="Q345" i="15"/>
  <c r="M345" i="15"/>
  <c r="AB344" i="15"/>
  <c r="Y344" i="15"/>
  <c r="V344" i="15"/>
  <c r="Q344" i="15"/>
  <c r="M344" i="15"/>
  <c r="W343" i="15"/>
  <c r="O343" i="15"/>
  <c r="M342" i="15"/>
  <c r="M341" i="15"/>
  <c r="M340" i="15"/>
  <c r="M339" i="15"/>
  <c r="M338" i="15"/>
  <c r="M337" i="15"/>
  <c r="M336" i="15"/>
  <c r="M335" i="15"/>
  <c r="O334" i="15"/>
  <c r="M334" i="15" s="1"/>
  <c r="M332" i="15"/>
  <c r="M331" i="15"/>
  <c r="M330" i="15"/>
  <c r="M329" i="15"/>
  <c r="M328" i="15"/>
  <c r="M327" i="15"/>
  <c r="M326" i="15"/>
  <c r="M325" i="15"/>
  <c r="M324" i="15"/>
  <c r="M323" i="15"/>
  <c r="M322" i="15"/>
  <c r="M321" i="15"/>
  <c r="M320" i="15"/>
  <c r="M319" i="15"/>
  <c r="AB318" i="15"/>
  <c r="AA318" i="15"/>
  <c r="Z318" i="15"/>
  <c r="X318" i="15"/>
  <c r="W318" i="15"/>
  <c r="V318" i="15"/>
  <c r="T318" i="15"/>
  <c r="S318" i="15"/>
  <c r="R318" i="15"/>
  <c r="Q318" i="15"/>
  <c r="O318" i="15"/>
  <c r="N318" i="15"/>
  <c r="L318" i="15"/>
  <c r="K318" i="15"/>
  <c r="I318" i="15"/>
  <c r="H318" i="15"/>
  <c r="AB316" i="15"/>
  <c r="Y316" i="15"/>
  <c r="V316" i="15"/>
  <c r="Q316" i="15"/>
  <c r="M316" i="15"/>
  <c r="AB315" i="15"/>
  <c r="Y315" i="15"/>
  <c r="V315" i="15"/>
  <c r="Q315" i="15"/>
  <c r="M315" i="15"/>
  <c r="AB314" i="15"/>
  <c r="Y314" i="15"/>
  <c r="V314" i="15"/>
  <c r="Q314" i="15"/>
  <c r="M314" i="15"/>
  <c r="AB313" i="15"/>
  <c r="Y313" i="15"/>
  <c r="V313" i="15"/>
  <c r="Q313" i="15"/>
  <c r="M313" i="15"/>
  <c r="AB312" i="15"/>
  <c r="Y312" i="15"/>
  <c r="V312" i="15"/>
  <c r="Q312" i="15"/>
  <c r="M312" i="15"/>
  <c r="AB311" i="15"/>
  <c r="Y311" i="15"/>
  <c r="V311" i="15"/>
  <c r="Q311" i="15"/>
  <c r="M311" i="15"/>
  <c r="AB310" i="15"/>
  <c r="Y310" i="15"/>
  <c r="V310" i="15"/>
  <c r="Q310" i="15"/>
  <c r="M310" i="15"/>
  <c r="AB309" i="15"/>
  <c r="Y309" i="15"/>
  <c r="V309" i="15"/>
  <c r="Q309" i="15"/>
  <c r="M309" i="15"/>
  <c r="AB308" i="15"/>
  <c r="Y308" i="15"/>
  <c r="V308" i="15"/>
  <c r="Q308" i="15"/>
  <c r="M308" i="15"/>
  <c r="AB307" i="15"/>
  <c r="Y307" i="15"/>
  <c r="V307" i="15"/>
  <c r="Q307" i="15"/>
  <c r="M307" i="15"/>
  <c r="AB306" i="15"/>
  <c r="Y306" i="15"/>
  <c r="V306" i="15"/>
  <c r="Q306" i="15"/>
  <c r="M306" i="15"/>
  <c r="AB305" i="15"/>
  <c r="Y305" i="15"/>
  <c r="V305" i="15"/>
  <c r="Q305" i="15"/>
  <c r="M305" i="15"/>
  <c r="AB304" i="15"/>
  <c r="Y304" i="15"/>
  <c r="V304" i="15"/>
  <c r="Q304" i="15"/>
  <c r="M304" i="15"/>
  <c r="AA303" i="15"/>
  <c r="Z303" i="15"/>
  <c r="X303" i="15"/>
  <c r="W303" i="15"/>
  <c r="U303" i="15"/>
  <c r="T303" i="15"/>
  <c r="S303" i="15"/>
  <c r="P303" i="15"/>
  <c r="O303" i="15"/>
  <c r="N303" i="15"/>
  <c r="L303" i="15"/>
  <c r="K303" i="15"/>
  <c r="J303" i="15"/>
  <c r="M302" i="15"/>
  <c r="Y301" i="15"/>
  <c r="V301" i="15"/>
  <c r="Q301" i="15"/>
  <c r="M301" i="15"/>
  <c r="Y300" i="15"/>
  <c r="V300" i="15"/>
  <c r="Q300" i="15"/>
  <c r="M300" i="15"/>
  <c r="Y299" i="15"/>
  <c r="Y456" i="15" s="1"/>
  <c r="V299" i="15"/>
  <c r="Q299" i="15"/>
  <c r="M299" i="15"/>
  <c r="Q298" i="15"/>
  <c r="M298" i="15"/>
  <c r="M297" i="15"/>
  <c r="M295" i="15"/>
  <c r="M294" i="15"/>
  <c r="M293" i="15"/>
  <c r="M292" i="15"/>
  <c r="M291" i="15"/>
  <c r="M290" i="15"/>
  <c r="M289" i="15"/>
  <c r="M288" i="15"/>
  <c r="M287" i="15"/>
  <c r="AC285" i="15"/>
  <c r="M284" i="15"/>
  <c r="AB283" i="15"/>
  <c r="AA283" i="15"/>
  <c r="Z283" i="15"/>
  <c r="Y283" i="15"/>
  <c r="X283" i="15"/>
  <c r="W283" i="15"/>
  <c r="V283" i="15"/>
  <c r="U283" i="15"/>
  <c r="T283" i="15"/>
  <c r="S283" i="15"/>
  <c r="R283" i="15"/>
  <c r="Q283" i="15"/>
  <c r="P283" i="15"/>
  <c r="O283" i="15"/>
  <c r="N283" i="15"/>
  <c r="M283" i="15"/>
  <c r="L283" i="15"/>
  <c r="K283" i="15"/>
  <c r="J283" i="15"/>
  <c r="I283" i="15"/>
  <c r="H283" i="15"/>
  <c r="Y282" i="15"/>
  <c r="V282" i="15"/>
  <c r="Q282" i="15"/>
  <c r="M282" i="15"/>
  <c r="Y281" i="15"/>
  <c r="V281" i="15"/>
  <c r="Q281" i="15"/>
  <c r="M281" i="15"/>
  <c r="Y280" i="15"/>
  <c r="V280" i="15"/>
  <c r="Q280" i="15"/>
  <c r="M280" i="15"/>
  <c r="Y279" i="15"/>
  <c r="V279" i="15"/>
  <c r="Q279" i="15"/>
  <c r="M279" i="15"/>
  <c r="Y278" i="15"/>
  <c r="V278" i="15"/>
  <c r="V276" i="15" s="1"/>
  <c r="Q278" i="15"/>
  <c r="Q276" i="15" s="1"/>
  <c r="M278" i="15"/>
  <c r="M277" i="15"/>
  <c r="AB276" i="15"/>
  <c r="AA276" i="15"/>
  <c r="Z276" i="15"/>
  <c r="Y276" i="15"/>
  <c r="X276" i="15"/>
  <c r="W276" i="15"/>
  <c r="U276" i="15"/>
  <c r="T276" i="15"/>
  <c r="S276" i="15"/>
  <c r="R276" i="15"/>
  <c r="P276" i="15"/>
  <c r="O276" i="15"/>
  <c r="N276" i="15"/>
  <c r="L276" i="15"/>
  <c r="K276" i="15"/>
  <c r="J276" i="15"/>
  <c r="I276" i="15"/>
  <c r="H276" i="15"/>
  <c r="M275" i="15"/>
  <c r="AB274" i="15"/>
  <c r="AA274" i="15"/>
  <c r="Z274" i="15"/>
  <c r="Y274" i="15"/>
  <c r="X274" i="15"/>
  <c r="W274" i="15"/>
  <c r="V274" i="15"/>
  <c r="U274" i="15"/>
  <c r="T274" i="15"/>
  <c r="S274" i="15"/>
  <c r="R274" i="15"/>
  <c r="Q274" i="15"/>
  <c r="P274" i="15"/>
  <c r="O274" i="15"/>
  <c r="N274" i="15"/>
  <c r="M274" i="15"/>
  <c r="L274" i="15"/>
  <c r="K274" i="15"/>
  <c r="J274" i="15"/>
  <c r="I274" i="15"/>
  <c r="H274" i="15"/>
  <c r="Y273" i="15"/>
  <c r="V273" i="15"/>
  <c r="Q273" i="15"/>
  <c r="M273" i="15"/>
  <c r="Y272" i="15"/>
  <c r="M272" i="15"/>
  <c r="M271" i="15"/>
  <c r="M270" i="15"/>
  <c r="M269" i="15"/>
  <c r="M268" i="15"/>
  <c r="M267" i="15"/>
  <c r="Y266" i="15"/>
  <c r="V266" i="15"/>
  <c r="Q266" i="15"/>
  <c r="M266" i="15"/>
  <c r="AB265" i="15"/>
  <c r="AB264" i="15" s="1"/>
  <c r="AA265" i="15"/>
  <c r="AA264" i="15" s="1"/>
  <c r="Z265" i="15"/>
  <c r="Z264" i="15" s="1"/>
  <c r="X265" i="15"/>
  <c r="W265" i="15"/>
  <c r="U265" i="15"/>
  <c r="T265" i="15"/>
  <c r="S265" i="15"/>
  <c r="R265" i="15"/>
  <c r="P265" i="15"/>
  <c r="O265" i="15"/>
  <c r="N265" i="15"/>
  <c r="L265" i="15"/>
  <c r="L264" i="15" s="1"/>
  <c r="K265" i="15"/>
  <c r="K264" i="15" s="1"/>
  <c r="J265" i="15"/>
  <c r="J264" i="15" s="1"/>
  <c r="I265" i="15"/>
  <c r="I264" i="15" s="1"/>
  <c r="H265" i="15"/>
  <c r="H264" i="15" s="1"/>
  <c r="AC264" i="15"/>
  <c r="AC262" i="15"/>
  <c r="AA262" i="15"/>
  <c r="Z262" i="15"/>
  <c r="Y262" i="15"/>
  <c r="X262" i="15"/>
  <c r="W262" i="15"/>
  <c r="V262" i="15"/>
  <c r="U262" i="15"/>
  <c r="T262" i="15"/>
  <c r="S262" i="15"/>
  <c r="R262" i="15"/>
  <c r="Q262" i="15"/>
  <c r="P262" i="15"/>
  <c r="O262" i="15"/>
  <c r="N262" i="15"/>
  <c r="M262" i="15"/>
  <c r="L262" i="15"/>
  <c r="K262" i="15"/>
  <c r="J262" i="15"/>
  <c r="I262" i="15"/>
  <c r="H262" i="15"/>
  <c r="M261" i="15"/>
  <c r="Y260" i="15"/>
  <c r="V260" i="15"/>
  <c r="V259" i="15" s="1"/>
  <c r="Q260" i="15"/>
  <c r="Q259" i="15" s="1"/>
  <c r="M260" i="15"/>
  <c r="M259" i="15" s="1"/>
  <c r="AC259" i="15"/>
  <c r="AB259" i="15"/>
  <c r="AA259" i="15"/>
  <c r="Z259" i="15"/>
  <c r="Y259" i="15"/>
  <c r="X259" i="15"/>
  <c r="W259" i="15"/>
  <c r="U259" i="15"/>
  <c r="T259" i="15"/>
  <c r="S259" i="15"/>
  <c r="R259" i="15"/>
  <c r="P259" i="15"/>
  <c r="O259" i="15"/>
  <c r="N259" i="15"/>
  <c r="L259" i="15"/>
  <c r="K259" i="15"/>
  <c r="J259" i="15"/>
  <c r="I259" i="15"/>
  <c r="H259" i="15"/>
  <c r="AB258" i="15"/>
  <c r="AB255" i="15" s="1"/>
  <c r="M258" i="15"/>
  <c r="M257" i="15"/>
  <c r="M256" i="15"/>
  <c r="AA255" i="15"/>
  <c r="Z255" i="15"/>
  <c r="Y255" i="15"/>
  <c r="X255" i="15"/>
  <c r="W255" i="15"/>
  <c r="V255" i="15"/>
  <c r="U255" i="15"/>
  <c r="T255" i="15"/>
  <c r="S255" i="15"/>
  <c r="R255" i="15"/>
  <c r="Q255" i="15"/>
  <c r="P255" i="15"/>
  <c r="O255" i="15"/>
  <c r="N255" i="15"/>
  <c r="L255" i="15"/>
  <c r="K255" i="15"/>
  <c r="J255" i="15"/>
  <c r="I255" i="15"/>
  <c r="H255" i="15"/>
  <c r="M254" i="15"/>
  <c r="AB253" i="15"/>
  <c r="AA253" i="15"/>
  <c r="Z253" i="15"/>
  <c r="Y253" i="15"/>
  <c r="X253" i="15"/>
  <c r="W253" i="15"/>
  <c r="V253" i="15"/>
  <c r="U253" i="15"/>
  <c r="T253" i="15"/>
  <c r="S253" i="15"/>
  <c r="R253" i="15"/>
  <c r="Q253" i="15"/>
  <c r="P253" i="15"/>
  <c r="O253" i="15"/>
  <c r="N253" i="15"/>
  <c r="M253" i="15"/>
  <c r="L253" i="15"/>
  <c r="K253" i="15"/>
  <c r="J253" i="15"/>
  <c r="I253" i="15"/>
  <c r="H253" i="15"/>
  <c r="M252" i="15"/>
  <c r="AB251" i="15"/>
  <c r="AA251" i="15"/>
  <c r="Z251" i="15"/>
  <c r="Y251" i="15"/>
  <c r="X251" i="15"/>
  <c r="W251" i="15"/>
  <c r="V251" i="15"/>
  <c r="U251" i="15"/>
  <c r="T251" i="15"/>
  <c r="S251" i="15"/>
  <c r="R251" i="15"/>
  <c r="Q251" i="15"/>
  <c r="P251" i="15"/>
  <c r="O251" i="15"/>
  <c r="N251" i="15"/>
  <c r="M251" i="15"/>
  <c r="L251" i="15"/>
  <c r="K251" i="15"/>
  <c r="J251" i="15"/>
  <c r="I251" i="15"/>
  <c r="H251" i="15"/>
  <c r="M250" i="15"/>
  <c r="M249" i="15"/>
  <c r="Y245" i="15"/>
  <c r="V245" i="15"/>
  <c r="Q245" i="15"/>
  <c r="Q235" i="15" s="1"/>
  <c r="M245" i="15"/>
  <c r="M244" i="15"/>
  <c r="M239" i="15"/>
  <c r="M238" i="15"/>
  <c r="V236" i="15"/>
  <c r="M236" i="15"/>
  <c r="AB235" i="15"/>
  <c r="AA235" i="15"/>
  <c r="Z235" i="15"/>
  <c r="Y235" i="15"/>
  <c r="X235" i="15"/>
  <c r="W235" i="15"/>
  <c r="U235" i="15"/>
  <c r="T235" i="15"/>
  <c r="S235" i="15"/>
  <c r="R235" i="15"/>
  <c r="P235" i="15"/>
  <c r="O235" i="15"/>
  <c r="N235" i="15"/>
  <c r="L235" i="15"/>
  <c r="K235" i="15"/>
  <c r="J235" i="15"/>
  <c r="I235" i="15"/>
  <c r="H235" i="15"/>
  <c r="M232" i="15"/>
  <c r="M231" i="15"/>
  <c r="AB230" i="15"/>
  <c r="AA230" i="15"/>
  <c r="Z230" i="15"/>
  <c r="X230" i="15"/>
  <c r="W230" i="15"/>
  <c r="V230" i="15"/>
  <c r="U230" i="15"/>
  <c r="T230" i="15"/>
  <c r="S230" i="15"/>
  <c r="R230" i="15"/>
  <c r="Q230" i="15"/>
  <c r="P230" i="15"/>
  <c r="O230" i="15"/>
  <c r="N230" i="15"/>
  <c r="L230" i="15"/>
  <c r="K230" i="15"/>
  <c r="J230" i="15"/>
  <c r="I230" i="15"/>
  <c r="H230" i="15"/>
  <c r="AC229" i="15"/>
  <c r="M227" i="15"/>
  <c r="M226" i="15"/>
  <c r="AB225" i="15"/>
  <c r="AA225" i="15"/>
  <c r="Z225" i="15"/>
  <c r="Y225" i="15"/>
  <c r="X225" i="15"/>
  <c r="W225" i="15"/>
  <c r="V225" i="15"/>
  <c r="U225" i="15"/>
  <c r="T225" i="15"/>
  <c r="S225" i="15"/>
  <c r="R225" i="15"/>
  <c r="Q225" i="15"/>
  <c r="P225" i="15"/>
  <c r="O225" i="15"/>
  <c r="N225" i="15"/>
  <c r="L225" i="15"/>
  <c r="K225" i="15"/>
  <c r="J225" i="15"/>
  <c r="I225" i="15"/>
  <c r="H225" i="15"/>
  <c r="Y224" i="15"/>
  <c r="Y221" i="15" s="1"/>
  <c r="V224" i="15"/>
  <c r="V221" i="15" s="1"/>
  <c r="Q224" i="15"/>
  <c r="Q221" i="15" s="1"/>
  <c r="M224" i="15"/>
  <c r="M223" i="15"/>
  <c r="M222" i="15"/>
  <c r="AB221" i="15"/>
  <c r="AA221" i="15"/>
  <c r="Z221" i="15"/>
  <c r="X221" i="15"/>
  <c r="W221" i="15"/>
  <c r="U221" i="15"/>
  <c r="T221" i="15"/>
  <c r="S221" i="15"/>
  <c r="R221" i="15"/>
  <c r="P221" i="15"/>
  <c r="O221" i="15"/>
  <c r="N221" i="15"/>
  <c r="L221" i="15"/>
  <c r="K221" i="15"/>
  <c r="J221" i="15"/>
  <c r="I221" i="15"/>
  <c r="H221" i="15"/>
  <c r="M220" i="15"/>
  <c r="M213" i="15"/>
  <c r="M212" i="15"/>
  <c r="M210" i="15"/>
  <c r="M209" i="15"/>
  <c r="AB208" i="15"/>
  <c r="AA208" i="15"/>
  <c r="Z208" i="15"/>
  <c r="Y208" i="15"/>
  <c r="X208" i="15"/>
  <c r="W208" i="15"/>
  <c r="V208" i="15"/>
  <c r="U208" i="15"/>
  <c r="U207" i="15" s="1"/>
  <c r="T208" i="15"/>
  <c r="S208" i="15"/>
  <c r="S207" i="15" s="1"/>
  <c r="R208" i="15"/>
  <c r="Q208" i="15"/>
  <c r="P208" i="15"/>
  <c r="O208" i="15"/>
  <c r="N208" i="15"/>
  <c r="L208" i="15"/>
  <c r="K208" i="15"/>
  <c r="J208" i="15"/>
  <c r="I208" i="15"/>
  <c r="H208" i="15"/>
  <c r="AC207" i="15"/>
  <c r="Y206" i="15"/>
  <c r="V206" i="15"/>
  <c r="Q206" i="15"/>
  <c r="M206" i="15"/>
  <c r="Y205" i="15"/>
  <c r="V205" i="15"/>
  <c r="Q205" i="15"/>
  <c r="M205" i="15"/>
  <c r="Y204" i="15"/>
  <c r="V204" i="15"/>
  <c r="Q204" i="15"/>
  <c r="M204" i="15"/>
  <c r="Y203" i="15"/>
  <c r="V203" i="15"/>
  <c r="Q203" i="15"/>
  <c r="M203" i="15"/>
  <c r="O202" i="15"/>
  <c r="O191" i="15" s="1"/>
  <c r="N202" i="15"/>
  <c r="N191" i="15" s="1"/>
  <c r="L202" i="15"/>
  <c r="L191" i="15" s="1"/>
  <c r="K202" i="15"/>
  <c r="K191" i="15" s="1"/>
  <c r="Y201" i="15"/>
  <c r="Y193" i="15" s="1"/>
  <c r="Y191" i="15" s="1"/>
  <c r="V201" i="15"/>
  <c r="Q201" i="15"/>
  <c r="M201" i="15"/>
  <c r="AA193" i="15"/>
  <c r="AA191" i="15" s="1"/>
  <c r="Z193" i="15"/>
  <c r="Z191" i="15" s="1"/>
  <c r="X193" i="15"/>
  <c r="X191" i="15" s="1"/>
  <c r="W193" i="15"/>
  <c r="W191" i="15" s="1"/>
  <c r="V193" i="15"/>
  <c r="V191" i="15" s="1"/>
  <c r="U193" i="15"/>
  <c r="U191" i="15" s="1"/>
  <c r="T193" i="15"/>
  <c r="T191" i="15" s="1"/>
  <c r="S193" i="15"/>
  <c r="S191" i="15" s="1"/>
  <c r="R193" i="15"/>
  <c r="R191" i="15" s="1"/>
  <c r="Q193" i="15"/>
  <c r="Q191" i="15" s="1"/>
  <c r="P193" i="15"/>
  <c r="P191" i="15" s="1"/>
  <c r="I193" i="15"/>
  <c r="I191" i="15" s="1"/>
  <c r="H193" i="15"/>
  <c r="H191" i="15" s="1"/>
  <c r="M192" i="15"/>
  <c r="AC191" i="15"/>
  <c r="AB191" i="15"/>
  <c r="J191" i="15"/>
  <c r="M190" i="15"/>
  <c r="M189" i="15"/>
  <c r="M188" i="15"/>
  <c r="AB187" i="15"/>
  <c r="AA187" i="15"/>
  <c r="Z187" i="15"/>
  <c r="Y187" i="15"/>
  <c r="X187" i="15"/>
  <c r="W187" i="15"/>
  <c r="V187" i="15"/>
  <c r="U187" i="15"/>
  <c r="T187" i="15"/>
  <c r="S187" i="15"/>
  <c r="R187" i="15"/>
  <c r="Q187" i="15"/>
  <c r="P187" i="15"/>
  <c r="O187" i="15"/>
  <c r="N187" i="15"/>
  <c r="L187" i="15"/>
  <c r="K187" i="15"/>
  <c r="J187" i="15"/>
  <c r="I187" i="15"/>
  <c r="H187" i="15"/>
  <c r="M186" i="15"/>
  <c r="M185" i="15"/>
  <c r="AB184" i="15"/>
  <c r="AA184" i="15"/>
  <c r="Z184" i="15"/>
  <c r="Y184" i="15"/>
  <c r="X184" i="15"/>
  <c r="W184" i="15"/>
  <c r="V184" i="15"/>
  <c r="U184" i="15"/>
  <c r="T184" i="15"/>
  <c r="S184" i="15"/>
  <c r="R184" i="15"/>
  <c r="Q184" i="15"/>
  <c r="P184" i="15"/>
  <c r="O184" i="15"/>
  <c r="N184" i="15"/>
  <c r="L184" i="15"/>
  <c r="K184" i="15"/>
  <c r="J184" i="15"/>
  <c r="I184" i="15"/>
  <c r="H184" i="15"/>
  <c r="M178" i="15"/>
  <c r="M177" i="15"/>
  <c r="M176" i="15"/>
  <c r="M175" i="15"/>
  <c r="M174" i="15"/>
  <c r="AB173" i="15"/>
  <c r="AA173" i="15"/>
  <c r="Z173" i="15"/>
  <c r="Y173" i="15"/>
  <c r="X173" i="15"/>
  <c r="W173" i="15"/>
  <c r="V173" i="15"/>
  <c r="U173" i="15"/>
  <c r="T173" i="15"/>
  <c r="S173" i="15"/>
  <c r="R173" i="15"/>
  <c r="Q173" i="15"/>
  <c r="P173" i="15"/>
  <c r="O173" i="15"/>
  <c r="N173" i="15"/>
  <c r="L173" i="15"/>
  <c r="K173" i="15"/>
  <c r="J173" i="15"/>
  <c r="I173" i="15"/>
  <c r="H173" i="15"/>
  <c r="Q172" i="15"/>
  <c r="M172" i="15"/>
  <c r="Q170" i="15"/>
  <c r="M170" i="15"/>
  <c r="AB169" i="15"/>
  <c r="Q169" i="15"/>
  <c r="M169" i="15"/>
  <c r="AB168" i="15"/>
  <c r="AA168" i="15"/>
  <c r="Z168" i="15"/>
  <c r="Y168" i="15"/>
  <c r="X168" i="15"/>
  <c r="W168" i="15"/>
  <c r="V168" i="15"/>
  <c r="U168" i="15"/>
  <c r="T168" i="15"/>
  <c r="S168" i="15"/>
  <c r="R168" i="15"/>
  <c r="P168" i="15"/>
  <c r="O168" i="15"/>
  <c r="N168" i="15"/>
  <c r="L168" i="15"/>
  <c r="K168" i="15"/>
  <c r="J168" i="15"/>
  <c r="I168" i="15"/>
  <c r="H168" i="15"/>
  <c r="M167" i="15"/>
  <c r="M166" i="15"/>
  <c r="M164" i="15"/>
  <c r="AB163" i="15"/>
  <c r="AA163" i="15"/>
  <c r="Z163" i="15"/>
  <c r="Y163" i="15"/>
  <c r="X163" i="15"/>
  <c r="W163" i="15"/>
  <c r="V163" i="15"/>
  <c r="U163" i="15"/>
  <c r="T163" i="15"/>
  <c r="S163" i="15"/>
  <c r="R163" i="15"/>
  <c r="Q163" i="15"/>
  <c r="P163" i="15"/>
  <c r="O163" i="15"/>
  <c r="N163" i="15"/>
  <c r="L163" i="15"/>
  <c r="K163" i="15"/>
  <c r="J163" i="15"/>
  <c r="I163" i="15"/>
  <c r="H163" i="15"/>
  <c r="Q160" i="15"/>
  <c r="M160" i="15"/>
  <c r="Q158" i="15"/>
  <c r="M158" i="15"/>
  <c r="M156" i="15"/>
  <c r="M155" i="15"/>
  <c r="M153" i="15"/>
  <c r="M152" i="15"/>
  <c r="Q151" i="15"/>
  <c r="Q150" i="15"/>
  <c r="AA149" i="15"/>
  <c r="AA142" i="15" s="1"/>
  <c r="Z149" i="15"/>
  <c r="Z142" i="15" s="1"/>
  <c r="Y149" i="15"/>
  <c r="X149" i="15"/>
  <c r="X142" i="15" s="1"/>
  <c r="W149" i="15"/>
  <c r="W142" i="15" s="1"/>
  <c r="V149" i="15"/>
  <c r="V142" i="15" s="1"/>
  <c r="U149" i="15"/>
  <c r="U142" i="15" s="1"/>
  <c r="T149" i="15"/>
  <c r="T142" i="15" s="1"/>
  <c r="S149" i="15"/>
  <c r="S142" i="15" s="1"/>
  <c r="R149" i="15"/>
  <c r="R142" i="15" s="1"/>
  <c r="P149" i="15"/>
  <c r="P142" i="15" s="1"/>
  <c r="O149" i="15"/>
  <c r="O142" i="15" s="1"/>
  <c r="N149" i="15"/>
  <c r="N142" i="15" s="1"/>
  <c r="L149" i="15"/>
  <c r="L142" i="15" s="1"/>
  <c r="K149" i="15"/>
  <c r="K142" i="15" s="1"/>
  <c r="J149" i="15"/>
  <c r="J142" i="15" s="1"/>
  <c r="Q148" i="15"/>
  <c r="M148" i="15"/>
  <c r="Q147" i="15"/>
  <c r="M147" i="15"/>
  <c r="Q146" i="15"/>
  <c r="M146" i="15"/>
  <c r="Q145" i="15"/>
  <c r="M145" i="15"/>
  <c r="Q144" i="15"/>
  <c r="M144" i="15"/>
  <c r="Q143" i="15"/>
  <c r="M143" i="15"/>
  <c r="AC142" i="15"/>
  <c r="AB142" i="15"/>
  <c r="Y142" i="15"/>
  <c r="I142" i="15"/>
  <c r="H142" i="15"/>
  <c r="M141" i="15"/>
  <c r="M140" i="15"/>
  <c r="M139" i="15"/>
  <c r="M138" i="15"/>
  <c r="AB137" i="15"/>
  <c r="AA137" i="15"/>
  <c r="Z137" i="15"/>
  <c r="Y137" i="15"/>
  <c r="X137" i="15"/>
  <c r="W137" i="15"/>
  <c r="W136" i="15" s="1"/>
  <c r="W135" i="15" s="1"/>
  <c r="W134" i="15" s="1"/>
  <c r="W133" i="15" s="1"/>
  <c r="W132" i="15" s="1"/>
  <c r="W131" i="15" s="1"/>
  <c r="W130" i="15" s="1"/>
  <c r="W129" i="15" s="1"/>
  <c r="V137" i="15"/>
  <c r="V136" i="15" s="1"/>
  <c r="V135" i="15" s="1"/>
  <c r="V134" i="15" s="1"/>
  <c r="V133" i="15" s="1"/>
  <c r="V132" i="15" s="1"/>
  <c r="V131" i="15" s="1"/>
  <c r="V130" i="15" s="1"/>
  <c r="V129" i="15" s="1"/>
  <c r="U137" i="15"/>
  <c r="T137" i="15"/>
  <c r="S137" i="15"/>
  <c r="S136" i="15" s="1"/>
  <c r="S135" i="15" s="1"/>
  <c r="R137" i="15"/>
  <c r="Q137" i="15"/>
  <c r="P137" i="15"/>
  <c r="O137" i="15"/>
  <c r="N137" i="15"/>
  <c r="L137" i="15"/>
  <c r="K137" i="15"/>
  <c r="J137" i="15"/>
  <c r="I137" i="15"/>
  <c r="H137" i="15"/>
  <c r="M135" i="15"/>
  <c r="M134" i="15"/>
  <c r="AB133" i="15"/>
  <c r="AA133" i="15"/>
  <c r="Z133" i="15"/>
  <c r="O133" i="15"/>
  <c r="N133" i="15"/>
  <c r="L133" i="15"/>
  <c r="K133" i="15"/>
  <c r="AB132" i="15"/>
  <c r="M132" i="15"/>
  <c r="M131" i="15"/>
  <c r="M130" i="15"/>
  <c r="AB129" i="15"/>
  <c r="O129" i="15"/>
  <c r="N129" i="15"/>
  <c r="L129" i="15"/>
  <c r="K129" i="15"/>
  <c r="AB128" i="15"/>
  <c r="Y128" i="15"/>
  <c r="V128" i="15"/>
  <c r="Q128" i="15"/>
  <c r="M128" i="15"/>
  <c r="Y127" i="15"/>
  <c r="V127" i="15"/>
  <c r="Q127" i="15"/>
  <c r="M127" i="15"/>
  <c r="Y126" i="15"/>
  <c r="V126" i="15"/>
  <c r="Q126" i="15"/>
  <c r="M126" i="15"/>
  <c r="Y125" i="15"/>
  <c r="V125" i="15"/>
  <c r="Q125" i="15"/>
  <c r="M125" i="15"/>
  <c r="AB124" i="15"/>
  <c r="V124" i="15"/>
  <c r="S124" i="15"/>
  <c r="S462" i="15" s="1"/>
  <c r="O124" i="15"/>
  <c r="O462" i="15" s="1"/>
  <c r="N124" i="15"/>
  <c r="L124" i="15"/>
  <c r="L462" i="15" s="1"/>
  <c r="K124" i="15"/>
  <c r="K462" i="15" s="1"/>
  <c r="M122" i="15"/>
  <c r="M121" i="15"/>
  <c r="M120" i="15"/>
  <c r="AB119" i="15"/>
  <c r="AA119" i="15"/>
  <c r="Z119" i="15"/>
  <c r="Z105" i="15" s="1"/>
  <c r="Y119" i="15"/>
  <c r="X119" i="15"/>
  <c r="X105" i="15" s="1"/>
  <c r="W119" i="15"/>
  <c r="V119" i="15"/>
  <c r="U119" i="15"/>
  <c r="U105" i="15" s="1"/>
  <c r="T119" i="15"/>
  <c r="T105" i="15" s="1"/>
  <c r="S119" i="15"/>
  <c r="R119" i="15"/>
  <c r="R105" i="15" s="1"/>
  <c r="Q119" i="15"/>
  <c r="P119" i="15"/>
  <c r="P105" i="15" s="1"/>
  <c r="O119" i="15"/>
  <c r="N119" i="15"/>
  <c r="L119" i="15"/>
  <c r="K119" i="15"/>
  <c r="I119" i="15"/>
  <c r="I105" i="15" s="1"/>
  <c r="H119" i="15"/>
  <c r="H105" i="15" s="1"/>
  <c r="M117" i="15"/>
  <c r="M114" i="15"/>
  <c r="M113" i="15"/>
  <c r="M112" i="15"/>
  <c r="M111" i="15"/>
  <c r="XFD110" i="15"/>
  <c r="M107" i="15"/>
  <c r="Y106" i="15"/>
  <c r="V106" i="15"/>
  <c r="Q106" i="15"/>
  <c r="M106" i="15"/>
  <c r="AC105" i="15"/>
  <c r="AC104" i="15" s="1"/>
  <c r="J105" i="15"/>
  <c r="Q103" i="15"/>
  <c r="M103" i="15"/>
  <c r="Q102" i="15"/>
  <c r="M102" i="15"/>
  <c r="AC101" i="15"/>
  <c r="AB101" i="15"/>
  <c r="AA101" i="15"/>
  <c r="Z101" i="15"/>
  <c r="Y101" i="15"/>
  <c r="X101" i="15"/>
  <c r="W101" i="15"/>
  <c r="V101" i="15"/>
  <c r="U101" i="15"/>
  <c r="T101" i="15"/>
  <c r="S101" i="15"/>
  <c r="R101" i="15"/>
  <c r="P101" i="15"/>
  <c r="O101" i="15"/>
  <c r="N101" i="15"/>
  <c r="L101" i="15"/>
  <c r="K101" i="15"/>
  <c r="J101" i="15"/>
  <c r="I101" i="15"/>
  <c r="H101" i="15"/>
  <c r="Y100" i="15"/>
  <c r="V100" i="15"/>
  <c r="Q100" i="15"/>
  <c r="M100" i="15"/>
  <c r="Y99" i="15"/>
  <c r="V99" i="15"/>
  <c r="Q99" i="15"/>
  <c r="M99" i="15"/>
  <c r="Y98" i="15"/>
  <c r="V98" i="15"/>
  <c r="Q98" i="15"/>
  <c r="M98" i="15"/>
  <c r="AB97" i="15"/>
  <c r="AB96" i="15" s="1"/>
  <c r="O97" i="15"/>
  <c r="O478" i="15" s="1"/>
  <c r="N97" i="15"/>
  <c r="N478" i="15" s="1"/>
  <c r="M97" i="15"/>
  <c r="M96" i="15" s="1"/>
  <c r="L97" i="15"/>
  <c r="L96" i="15" s="1"/>
  <c r="K97" i="15"/>
  <c r="K96" i="15" s="1"/>
  <c r="AA96" i="15"/>
  <c r="Z96" i="15"/>
  <c r="Y96" i="15"/>
  <c r="X96" i="15"/>
  <c r="W96" i="15"/>
  <c r="V96" i="15"/>
  <c r="U96" i="15"/>
  <c r="T96" i="15"/>
  <c r="S96" i="15"/>
  <c r="R96" i="15"/>
  <c r="Q96" i="15"/>
  <c r="P96" i="15"/>
  <c r="J96" i="15"/>
  <c r="I96" i="15"/>
  <c r="H96" i="15"/>
  <c r="Y95" i="15"/>
  <c r="V95" i="15"/>
  <c r="Q95" i="15"/>
  <c r="M95" i="15"/>
  <c r="Y94" i="15"/>
  <c r="V94" i="15"/>
  <c r="Q94" i="15"/>
  <c r="M94" i="15"/>
  <c r="Y93" i="15"/>
  <c r="V93" i="15"/>
  <c r="Q93" i="15"/>
  <c r="M93" i="15"/>
  <c r="Y92" i="15"/>
  <c r="V92" i="15"/>
  <c r="Q92" i="15"/>
  <c r="M92" i="15"/>
  <c r="Y91" i="15"/>
  <c r="V91" i="15"/>
  <c r="Q91" i="15"/>
  <c r="M91" i="15"/>
  <c r="AB90" i="15"/>
  <c r="V90" i="15"/>
  <c r="V463" i="15" s="1"/>
  <c r="S90" i="15"/>
  <c r="S463" i="15" s="1"/>
  <c r="O90" i="15"/>
  <c r="O463" i="15" s="1"/>
  <c r="N90" i="15"/>
  <c r="N463" i="15" s="1"/>
  <c r="L90" i="15"/>
  <c r="L463" i="15" s="1"/>
  <c r="K90" i="15"/>
  <c r="K463" i="15" s="1"/>
  <c r="Y89" i="15"/>
  <c r="V89" i="15"/>
  <c r="Q89" i="15"/>
  <c r="M89" i="15"/>
  <c r="Y88" i="15"/>
  <c r="V88" i="15"/>
  <c r="Q88" i="15"/>
  <c r="M88" i="15"/>
  <c r="Y87" i="15"/>
  <c r="V87" i="15"/>
  <c r="Q87" i="15"/>
  <c r="M87" i="15"/>
  <c r="Y86" i="15"/>
  <c r="V86" i="15"/>
  <c r="Q86" i="15"/>
  <c r="M86" i="15"/>
  <c r="Y85" i="15"/>
  <c r="V85" i="15"/>
  <c r="Q85" i="15"/>
  <c r="M85" i="15"/>
  <c r="AB84" i="15"/>
  <c r="AA84" i="15"/>
  <c r="Z84" i="15"/>
  <c r="Y84" i="15" s="1"/>
  <c r="X84" i="15"/>
  <c r="W84" i="15"/>
  <c r="T84" i="15"/>
  <c r="S84" i="15"/>
  <c r="O84" i="15"/>
  <c r="N84" i="15"/>
  <c r="L84" i="15"/>
  <c r="K84" i="15"/>
  <c r="J84" i="15"/>
  <c r="M83" i="15"/>
  <c r="M82" i="15"/>
  <c r="M81" i="15"/>
  <c r="M80" i="15"/>
  <c r="M79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O508" i="15" s="1"/>
  <c r="N78" i="15"/>
  <c r="N508" i="15" s="1"/>
  <c r="L78" i="15"/>
  <c r="K78" i="15"/>
  <c r="J78" i="15"/>
  <c r="I78" i="15"/>
  <c r="H78" i="15"/>
  <c r="V77" i="15"/>
  <c r="Q77" i="15"/>
  <c r="M77" i="15"/>
  <c r="V76" i="15"/>
  <c r="Q76" i="15"/>
  <c r="M76" i="15"/>
  <c r="V75" i="15"/>
  <c r="Q75" i="15"/>
  <c r="M75" i="15"/>
  <c r="AB74" i="15"/>
  <c r="V74" i="15"/>
  <c r="V461" i="15" s="1"/>
  <c r="S74" i="15"/>
  <c r="O74" i="15"/>
  <c r="O461" i="15" s="1"/>
  <c r="N74" i="15"/>
  <c r="N461" i="15" s="1"/>
  <c r="L74" i="15"/>
  <c r="L461" i="15" s="1"/>
  <c r="K74" i="15"/>
  <c r="Y73" i="15"/>
  <c r="V73" i="15"/>
  <c r="Q73" i="15"/>
  <c r="M73" i="15"/>
  <c r="Y72" i="15"/>
  <c r="V72" i="15"/>
  <c r="Q72" i="15"/>
  <c r="M72" i="15"/>
  <c r="Y71" i="15"/>
  <c r="V71" i="15"/>
  <c r="Q71" i="15"/>
  <c r="M71" i="15"/>
  <c r="AB70" i="15"/>
  <c r="AA70" i="15"/>
  <c r="Z70" i="15"/>
  <c r="Y70" i="15" s="1"/>
  <c r="X70" i="15"/>
  <c r="W70" i="15"/>
  <c r="T70" i="15"/>
  <c r="S70" i="15"/>
  <c r="O70" i="15"/>
  <c r="N70" i="15"/>
  <c r="K70" i="15"/>
  <c r="J70" i="15"/>
  <c r="M69" i="15"/>
  <c r="M68" i="15"/>
  <c r="M67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L66" i="15"/>
  <c r="K66" i="15"/>
  <c r="J66" i="15"/>
  <c r="I66" i="15"/>
  <c r="H66" i="15"/>
  <c r="Y64" i="15"/>
  <c r="Y62" i="15" s="1"/>
  <c r="V64" i="15"/>
  <c r="V62" i="15" s="1"/>
  <c r="Q64" i="15"/>
  <c r="Q62" i="15" s="1"/>
  <c r="M64" i="15"/>
  <c r="M63" i="15"/>
  <c r="H63" i="15"/>
  <c r="H62" i="15" s="1"/>
  <c r="AB62" i="15"/>
  <c r="AA62" i="15"/>
  <c r="Z62" i="15"/>
  <c r="X62" i="15"/>
  <c r="W62" i="15"/>
  <c r="U62" i="15"/>
  <c r="T62" i="15"/>
  <c r="S62" i="15"/>
  <c r="R62" i="15"/>
  <c r="P62" i="15"/>
  <c r="O62" i="15"/>
  <c r="N62" i="15"/>
  <c r="L62" i="15"/>
  <c r="K62" i="15"/>
  <c r="J62" i="15"/>
  <c r="I62" i="15"/>
  <c r="Q61" i="15"/>
  <c r="M61" i="15"/>
  <c r="M60" i="15"/>
  <c r="M59" i="15"/>
  <c r="M58" i="15"/>
  <c r="M57" i="15"/>
  <c r="M54" i="15"/>
  <c r="M53" i="15"/>
  <c r="M52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L51" i="15"/>
  <c r="K51" i="15"/>
  <c r="J51" i="15"/>
  <c r="I51" i="15"/>
  <c r="H51" i="15"/>
  <c r="AC50" i="15"/>
  <c r="Y49" i="15"/>
  <c r="V49" i="15"/>
  <c r="Q49" i="15"/>
  <c r="M49" i="15"/>
  <c r="Y48" i="15"/>
  <c r="V48" i="15"/>
  <c r="Q48" i="15"/>
  <c r="Q46" i="15" s="1"/>
  <c r="M48" i="15"/>
  <c r="M527" i="15" s="1"/>
  <c r="M47" i="15"/>
  <c r="M46" i="15" s="1"/>
  <c r="AB46" i="15"/>
  <c r="AA46" i="15"/>
  <c r="Z46" i="15"/>
  <c r="Y46" i="15"/>
  <c r="X46" i="15"/>
  <c r="W46" i="15"/>
  <c r="V46" i="15"/>
  <c r="U46" i="15"/>
  <c r="T46" i="15"/>
  <c r="S46" i="15"/>
  <c r="R46" i="15"/>
  <c r="P46" i="15"/>
  <c r="O46" i="15"/>
  <c r="N46" i="15"/>
  <c r="L46" i="15"/>
  <c r="K46" i="15"/>
  <c r="J46" i="15"/>
  <c r="I46" i="15"/>
  <c r="H46" i="15"/>
  <c r="M45" i="15"/>
  <c r="AB44" i="15"/>
  <c r="AB38" i="15" s="1"/>
  <c r="M44" i="15"/>
  <c r="M43" i="15"/>
  <c r="M42" i="15"/>
  <c r="M41" i="15"/>
  <c r="M40" i="15"/>
  <c r="M39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L38" i="15"/>
  <c r="K38" i="15"/>
  <c r="J38" i="15"/>
  <c r="I38" i="15"/>
  <c r="H38" i="15"/>
  <c r="AC37" i="15"/>
  <c r="AB36" i="15"/>
  <c r="AB35" i="15" s="1"/>
  <c r="M36" i="15"/>
  <c r="AC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M34" i="15"/>
  <c r="M33" i="15"/>
  <c r="Y32" i="15"/>
  <c r="Y31" i="15" s="1"/>
  <c r="V32" i="15"/>
  <c r="V31" i="15" s="1"/>
  <c r="Q32" i="15"/>
  <c r="Q31" i="15" s="1"/>
  <c r="M32" i="15"/>
  <c r="AC31" i="15"/>
  <c r="AB31" i="15"/>
  <c r="AA31" i="15"/>
  <c r="Z31" i="15"/>
  <c r="X31" i="15"/>
  <c r="W31" i="15"/>
  <c r="U31" i="15"/>
  <c r="T31" i="15"/>
  <c r="S31" i="15"/>
  <c r="R31" i="15"/>
  <c r="P31" i="15"/>
  <c r="O31" i="15"/>
  <c r="N31" i="15"/>
  <c r="L31" i="15"/>
  <c r="K31" i="15"/>
  <c r="J31" i="15"/>
  <c r="I31" i="15"/>
  <c r="H31" i="15"/>
  <c r="M30" i="15"/>
  <c r="M29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L28" i="15"/>
  <c r="K28" i="15"/>
  <c r="J28" i="15"/>
  <c r="I28" i="15"/>
  <c r="H28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M25" i="15"/>
  <c r="M24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L23" i="15"/>
  <c r="K23" i="15"/>
  <c r="J23" i="15"/>
  <c r="I23" i="15"/>
  <c r="H23" i="15"/>
  <c r="M22" i="15"/>
  <c r="M21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L20" i="15"/>
  <c r="K20" i="15"/>
  <c r="J20" i="15"/>
  <c r="I20" i="15"/>
  <c r="H20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M17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V15" i="15"/>
  <c r="V14" i="15" s="1"/>
  <c r="Q15" i="15"/>
  <c r="Q14" i="15" s="1"/>
  <c r="M15" i="15"/>
  <c r="M14" i="15" s="1"/>
  <c r="AB14" i="15"/>
  <c r="AA14" i="15"/>
  <c r="Z14" i="15"/>
  <c r="Y14" i="15"/>
  <c r="X14" i="15"/>
  <c r="W14" i="15"/>
  <c r="U14" i="15"/>
  <c r="T14" i="15"/>
  <c r="S14" i="15"/>
  <c r="R14" i="15"/>
  <c r="P14" i="15"/>
  <c r="O14" i="15"/>
  <c r="N14" i="15"/>
  <c r="L14" i="15"/>
  <c r="K14" i="15"/>
  <c r="J14" i="15"/>
  <c r="I14" i="15"/>
  <c r="H14" i="15"/>
  <c r="AC13" i="15"/>
  <c r="V235" i="15" l="1"/>
  <c r="V229" i="15" s="1"/>
  <c r="AA37" i="15"/>
  <c r="O37" i="15"/>
  <c r="S37" i="15"/>
  <c r="W37" i="15"/>
  <c r="X104" i="15"/>
  <c r="M394" i="15"/>
  <c r="M387" i="15" s="1"/>
  <c r="J386" i="15"/>
  <c r="M405" i="15"/>
  <c r="M441" i="15"/>
  <c r="Q101" i="15"/>
  <c r="AA65" i="15"/>
  <c r="AA50" i="15" s="1"/>
  <c r="N96" i="15"/>
  <c r="M303" i="15"/>
  <c r="AB303" i="15"/>
  <c r="N455" i="15"/>
  <c r="M455" i="15" s="1"/>
  <c r="V430" i="15"/>
  <c r="U37" i="15"/>
  <c r="Y37" i="15"/>
  <c r="U104" i="15"/>
  <c r="R264" i="15"/>
  <c r="I286" i="15"/>
  <c r="I285" i="15" s="1"/>
  <c r="AB37" i="15"/>
  <c r="S264" i="15"/>
  <c r="H104" i="15"/>
  <c r="AA207" i="15"/>
  <c r="T264" i="15"/>
  <c r="V303" i="15"/>
  <c r="Q37" i="15"/>
  <c r="K65" i="15"/>
  <c r="K50" i="15" s="1"/>
  <c r="AB65" i="15"/>
  <c r="AB50" i="15" s="1"/>
  <c r="AB105" i="15"/>
  <c r="AB104" i="15" s="1"/>
  <c r="AD262" i="15"/>
  <c r="U264" i="15"/>
  <c r="AB441" i="15"/>
  <c r="X13" i="15"/>
  <c r="S162" i="15"/>
  <c r="W162" i="15"/>
  <c r="AA162" i="15"/>
  <c r="AF262" i="15"/>
  <c r="Q303" i="15"/>
  <c r="J13" i="15"/>
  <c r="I65" i="15"/>
  <c r="I50" i="15" s="1"/>
  <c r="N65" i="15"/>
  <c r="R466" i="15"/>
  <c r="R465" i="15" s="1"/>
  <c r="Z466" i="15"/>
  <c r="Z465" i="15" s="1"/>
  <c r="O96" i="15"/>
  <c r="Z460" i="15"/>
  <c r="M66" i="15"/>
  <c r="N520" i="15"/>
  <c r="M70" i="15"/>
  <c r="V70" i="15"/>
  <c r="U70" i="15" s="1"/>
  <c r="O13" i="15"/>
  <c r="M23" i="15"/>
  <c r="M31" i="15"/>
  <c r="R65" i="15"/>
  <c r="R50" i="15" s="1"/>
  <c r="L105" i="15"/>
  <c r="L104" i="15" s="1"/>
  <c r="W229" i="15"/>
  <c r="T466" i="15"/>
  <c r="T465" i="15" s="1"/>
  <c r="X466" i="15"/>
  <c r="X465" i="15" s="1"/>
  <c r="T286" i="15"/>
  <c r="T285" i="15" s="1"/>
  <c r="W65" i="15"/>
  <c r="W50" i="15" s="1"/>
  <c r="K460" i="15"/>
  <c r="V105" i="15"/>
  <c r="V104" i="15" s="1"/>
  <c r="I104" i="15"/>
  <c r="O105" i="15"/>
  <c r="O104" i="15" s="1"/>
  <c r="AA105" i="15"/>
  <c r="AA104" i="15" s="1"/>
  <c r="O520" i="15"/>
  <c r="M133" i="15"/>
  <c r="M187" i="15"/>
  <c r="O207" i="15"/>
  <c r="O229" i="15"/>
  <c r="S229" i="15"/>
  <c r="V370" i="15"/>
  <c r="W386" i="15"/>
  <c r="Y386" i="15"/>
  <c r="AA386" i="15"/>
  <c r="I386" i="15"/>
  <c r="K386" i="15"/>
  <c r="O386" i="15"/>
  <c r="Q386" i="15"/>
  <c r="S386" i="15"/>
  <c r="U386" i="15"/>
  <c r="M430" i="15"/>
  <c r="S13" i="15"/>
  <c r="M28" i="15"/>
  <c r="I37" i="15"/>
  <c r="N50" i="15"/>
  <c r="M51" i="15"/>
  <c r="M62" i="15"/>
  <c r="Y105" i="15"/>
  <c r="Y104" i="15" s="1"/>
  <c r="AF104" i="15" s="1"/>
  <c r="R104" i="15"/>
  <c r="Z104" i="15"/>
  <c r="I162" i="15"/>
  <c r="H286" i="15"/>
  <c r="H285" i="15" s="1"/>
  <c r="H386" i="15"/>
  <c r="L386" i="15"/>
  <c r="N386" i="15"/>
  <c r="P386" i="15"/>
  <c r="R386" i="15"/>
  <c r="T386" i="15"/>
  <c r="V456" i="15"/>
  <c r="Q70" i="15"/>
  <c r="P70" i="15" s="1"/>
  <c r="N162" i="15"/>
  <c r="K207" i="15"/>
  <c r="AA286" i="15"/>
  <c r="AA285" i="15" s="1"/>
  <c r="I13" i="15"/>
  <c r="K13" i="15"/>
  <c r="Q13" i="15"/>
  <c r="U13" i="15"/>
  <c r="Z13" i="15"/>
  <c r="AB13" i="15"/>
  <c r="H13" i="15"/>
  <c r="L13" i="15"/>
  <c r="N13" i="15"/>
  <c r="P13" i="15"/>
  <c r="R13" i="15"/>
  <c r="T13" i="15"/>
  <c r="M20" i="15"/>
  <c r="W13" i="15"/>
  <c r="Y13" i="15"/>
  <c r="AA13" i="15"/>
  <c r="Y457" i="15"/>
  <c r="M515" i="15"/>
  <c r="K37" i="15"/>
  <c r="S460" i="15"/>
  <c r="M524" i="15"/>
  <c r="P104" i="15"/>
  <c r="T104" i="15"/>
  <c r="M129" i="15"/>
  <c r="J104" i="15"/>
  <c r="Q149" i="15"/>
  <c r="Q142" i="15" s="1"/>
  <c r="M149" i="15"/>
  <c r="M142" i="15" s="1"/>
  <c r="K162" i="15"/>
  <c r="P162" i="15"/>
  <c r="R162" i="15"/>
  <c r="T162" i="15"/>
  <c r="V162" i="15"/>
  <c r="X162" i="15"/>
  <c r="Z162" i="15"/>
  <c r="AB162" i="15"/>
  <c r="M163" i="15"/>
  <c r="O162" i="15"/>
  <c r="U162" i="15"/>
  <c r="Y162" i="15"/>
  <c r="M184" i="15"/>
  <c r="M202" i="15"/>
  <c r="M191" i="15" s="1"/>
  <c r="M208" i="15"/>
  <c r="M221" i="15"/>
  <c r="Q207" i="15"/>
  <c r="Y207" i="15"/>
  <c r="I229" i="15"/>
  <c r="K229" i="15"/>
  <c r="N229" i="15"/>
  <c r="P229" i="15"/>
  <c r="R229" i="15"/>
  <c r="T229" i="15"/>
  <c r="X229" i="15"/>
  <c r="AA229" i="15"/>
  <c r="M230" i="15"/>
  <c r="Q229" i="15"/>
  <c r="U229" i="15"/>
  <c r="AE229" i="15" s="1"/>
  <c r="Y229" i="15"/>
  <c r="AF229" i="15" s="1"/>
  <c r="M255" i="15"/>
  <c r="AE262" i="15"/>
  <c r="O264" i="15"/>
  <c r="W264" i="15"/>
  <c r="Q265" i="15"/>
  <c r="Q264" i="15" s="1"/>
  <c r="Y265" i="15"/>
  <c r="Y264" i="15" s="1"/>
  <c r="M265" i="15"/>
  <c r="M264" i="15" s="1"/>
  <c r="V265" i="15"/>
  <c r="V264" i="15" s="1"/>
  <c r="X264" i="15"/>
  <c r="AB347" i="15"/>
  <c r="AB343" i="15" s="1"/>
  <c r="M360" i="15"/>
  <c r="M356" i="15" s="1"/>
  <c r="V374" i="15"/>
  <c r="N207" i="15"/>
  <c r="T65" i="15"/>
  <c r="T50" i="15" s="1"/>
  <c r="X65" i="15"/>
  <c r="X50" i="15" s="1"/>
  <c r="H466" i="15"/>
  <c r="H465" i="15" s="1"/>
  <c r="J466" i="15"/>
  <c r="J465" i="15" s="1"/>
  <c r="L466" i="15"/>
  <c r="L465" i="15" s="1"/>
  <c r="M78" i="15"/>
  <c r="M508" i="15" s="1"/>
  <c r="O65" i="15"/>
  <c r="O50" i="15" s="1"/>
  <c r="N105" i="15"/>
  <c r="N104" i="15" s="1"/>
  <c r="M119" i="15"/>
  <c r="M124" i="15"/>
  <c r="K105" i="15"/>
  <c r="K104" i="15" s="1"/>
  <c r="M137" i="15"/>
  <c r="L286" i="15"/>
  <c r="L285" i="15" s="1"/>
  <c r="R286" i="15"/>
  <c r="R285" i="15" s="1"/>
  <c r="M347" i="15"/>
  <c r="M343" i="15" s="1"/>
  <c r="N343" i="15"/>
  <c r="N286" i="15" s="1"/>
  <c r="N285" i="15" s="1"/>
  <c r="H162" i="15"/>
  <c r="J162" i="15"/>
  <c r="L162" i="15"/>
  <c r="M173" i="15"/>
  <c r="I207" i="15"/>
  <c r="W207" i="15"/>
  <c r="H229" i="15"/>
  <c r="J229" i="15"/>
  <c r="L229" i="15"/>
  <c r="M235" i="15"/>
  <c r="N264" i="15"/>
  <c r="P264" i="15"/>
  <c r="M276" i="15"/>
  <c r="X286" i="15"/>
  <c r="X285" i="15" s="1"/>
  <c r="M318" i="15"/>
  <c r="P286" i="15"/>
  <c r="P285" i="15" s="1"/>
  <c r="W286" i="15"/>
  <c r="W285" i="15" s="1"/>
  <c r="Z286" i="15"/>
  <c r="Z285" i="15" s="1"/>
  <c r="J286" i="15"/>
  <c r="J285" i="15" s="1"/>
  <c r="Q347" i="15"/>
  <c r="Q343" i="15" s="1"/>
  <c r="Y347" i="15"/>
  <c r="Y343" i="15" s="1"/>
  <c r="V347" i="15"/>
  <c r="V343" i="15" s="1"/>
  <c r="K286" i="15"/>
  <c r="K285" i="15" s="1"/>
  <c r="M375" i="15"/>
  <c r="M374" i="15" s="1"/>
  <c r="Y374" i="15"/>
  <c r="Q374" i="15"/>
  <c r="X386" i="15"/>
  <c r="Z386" i="15"/>
  <c r="M415" i="15"/>
  <c r="V415" i="15"/>
  <c r="AB530" i="15"/>
  <c r="M423" i="15"/>
  <c r="V423" i="15"/>
  <c r="Y430" i="15"/>
  <c r="Y452" i="15" s="1"/>
  <c r="Y475" i="15" s="1"/>
  <c r="P466" i="15"/>
  <c r="P465" i="15" s="1"/>
  <c r="M530" i="15"/>
  <c r="M532" i="15" s="1"/>
  <c r="M478" i="15"/>
  <c r="H65" i="15"/>
  <c r="H50" i="15" s="1"/>
  <c r="J65" i="15"/>
  <c r="J50" i="15" s="1"/>
  <c r="L65" i="15"/>
  <c r="L50" i="15" s="1"/>
  <c r="S65" i="15"/>
  <c r="S50" i="15" s="1"/>
  <c r="Z65" i="15"/>
  <c r="Z50" i="15" s="1"/>
  <c r="I466" i="15"/>
  <c r="I465" i="15" s="1"/>
  <c r="K466" i="15"/>
  <c r="K465" i="15" s="1"/>
  <c r="U466" i="15"/>
  <c r="U465" i="15" s="1"/>
  <c r="AA466" i="15"/>
  <c r="AA465" i="15" s="1"/>
  <c r="Y65" i="15"/>
  <c r="Y50" i="15" s="1"/>
  <c r="M84" i="15"/>
  <c r="Q84" i="15"/>
  <c r="P84" i="15" s="1"/>
  <c r="V84" i="15"/>
  <c r="U84" i="15" s="1"/>
  <c r="Q90" i="15"/>
  <c r="Q463" i="15" s="1"/>
  <c r="M101" i="15"/>
  <c r="W105" i="15"/>
  <c r="W104" i="15" s="1"/>
  <c r="M168" i="15"/>
  <c r="AC173" i="15"/>
  <c r="AC162" i="15" s="1"/>
  <c r="AC408" i="15" s="1"/>
  <c r="AC455" i="15" s="1"/>
  <c r="AB455" i="15" s="1"/>
  <c r="V207" i="15"/>
  <c r="H207" i="15"/>
  <c r="J207" i="15"/>
  <c r="L207" i="15"/>
  <c r="O286" i="15"/>
  <c r="O285" i="15" s="1"/>
  <c r="S286" i="15"/>
  <c r="S285" i="15" s="1"/>
  <c r="U286" i="15"/>
  <c r="U285" i="15" s="1"/>
  <c r="P207" i="15"/>
  <c r="R207" i="15"/>
  <c r="T207" i="15"/>
  <c r="X207" i="15"/>
  <c r="Z207" i="15"/>
  <c r="AB207" i="15"/>
  <c r="M225" i="15"/>
  <c r="Z229" i="15"/>
  <c r="AB229" i="15"/>
  <c r="Y303" i="15"/>
  <c r="M370" i="15"/>
  <c r="Q370" i="15"/>
  <c r="V387" i="15"/>
  <c r="V386" i="15" s="1"/>
  <c r="Y460" i="15"/>
  <c r="AA460" i="15"/>
  <c r="H452" i="15"/>
  <c r="H475" i="15" s="1"/>
  <c r="J452" i="15"/>
  <c r="J475" i="15" s="1"/>
  <c r="L452" i="15"/>
  <c r="L475" i="15" s="1"/>
  <c r="N452" i="15"/>
  <c r="P452" i="15"/>
  <c r="P475" i="15" s="1"/>
  <c r="R452" i="15"/>
  <c r="R475" i="15" s="1"/>
  <c r="Z452" i="15"/>
  <c r="Z475" i="15" s="1"/>
  <c r="AB452" i="15"/>
  <c r="I452" i="15"/>
  <c r="I475" i="15" s="1"/>
  <c r="K452" i="15"/>
  <c r="K475" i="15" s="1"/>
  <c r="O452" i="15"/>
  <c r="O475" i="15" s="1"/>
  <c r="Q452" i="15"/>
  <c r="Q475" i="15" s="1"/>
  <c r="S452" i="15"/>
  <c r="S475" i="15" s="1"/>
  <c r="U452" i="15"/>
  <c r="U475" i="15" s="1"/>
  <c r="W452" i="15"/>
  <c r="W475" i="15" s="1"/>
  <c r="V457" i="15"/>
  <c r="AB538" i="15"/>
  <c r="M497" i="15"/>
  <c r="Q135" i="15"/>
  <c r="S134" i="15"/>
  <c r="W466" i="15"/>
  <c r="W465" i="15" s="1"/>
  <c r="Q168" i="15"/>
  <c r="Q162" i="15" s="1"/>
  <c r="M38" i="15"/>
  <c r="M37" i="15" s="1"/>
  <c r="K458" i="15"/>
  <c r="O458" i="15"/>
  <c r="T458" i="15"/>
  <c r="T455" i="15" s="1"/>
  <c r="X458" i="15"/>
  <c r="X455" i="15" s="1"/>
  <c r="Z458" i="15"/>
  <c r="Z455" i="15" s="1"/>
  <c r="V460" i="15"/>
  <c r="H37" i="15"/>
  <c r="J37" i="15"/>
  <c r="L37" i="15"/>
  <c r="N37" i="15"/>
  <c r="P37" i="15"/>
  <c r="R37" i="15"/>
  <c r="T37" i="15"/>
  <c r="V37" i="15"/>
  <c r="X37" i="15"/>
  <c r="Z37" i="15"/>
  <c r="Q74" i="15"/>
  <c r="L458" i="15"/>
  <c r="W458" i="15"/>
  <c r="AA458" i="15"/>
  <c r="V13" i="15"/>
  <c r="M486" i="15"/>
  <c r="M490" i="15"/>
  <c r="N466" i="15"/>
  <c r="V530" i="15"/>
  <c r="K461" i="15"/>
  <c r="S461" i="15"/>
  <c r="O466" i="15"/>
  <c r="O465" i="15" s="1"/>
  <c r="O503" i="15"/>
  <c r="M74" i="15"/>
  <c r="M90" i="15"/>
  <c r="M463" i="15" s="1"/>
  <c r="N462" i="15"/>
  <c r="M462" i="15"/>
  <c r="Q124" i="15"/>
  <c r="Q530" i="15"/>
  <c r="Q534" i="15"/>
  <c r="V534" i="15"/>
  <c r="N460" i="15"/>
  <c r="M460" i="15" s="1"/>
  <c r="P532" i="15"/>
  <c r="M13" i="15" l="1"/>
  <c r="AF162" i="15"/>
  <c r="AE104" i="15"/>
  <c r="V286" i="15"/>
  <c r="V285" i="15" s="1"/>
  <c r="N503" i="15"/>
  <c r="AA455" i="15"/>
  <c r="M386" i="15"/>
  <c r="AB286" i="15"/>
  <c r="AB285" i="15" s="1"/>
  <c r="AB408" i="15" s="1"/>
  <c r="M520" i="15"/>
  <c r="AD104" i="15"/>
  <c r="N458" i="15"/>
  <c r="M458" i="15" s="1"/>
  <c r="Q286" i="15"/>
  <c r="Q285" i="15" s="1"/>
  <c r="M229" i="15"/>
  <c r="V466" i="15"/>
  <c r="V465" i="15" s="1"/>
  <c r="M207" i="15"/>
  <c r="M162" i="15"/>
  <c r="R408" i="15"/>
  <c r="R474" i="15" s="1"/>
  <c r="R473" i="15" s="1"/>
  <c r="Z408" i="15"/>
  <c r="Z474" i="15" s="1"/>
  <c r="Z473" i="15" s="1"/>
  <c r="Z538" i="15" s="1"/>
  <c r="N408" i="15"/>
  <c r="N474" i="15" s="1"/>
  <c r="J408" i="15"/>
  <c r="J474" i="15" s="1"/>
  <c r="J473" i="15" s="1"/>
  <c r="K408" i="15"/>
  <c r="K474" i="15" s="1"/>
  <c r="K473" i="15" s="1"/>
  <c r="P65" i="15"/>
  <c r="P50" i="15" s="1"/>
  <c r="P408" i="15" s="1"/>
  <c r="P474" i="15" s="1"/>
  <c r="P473" i="15" s="1"/>
  <c r="P458" i="15"/>
  <c r="P455" i="15" s="1"/>
  <c r="V452" i="15"/>
  <c r="V475" i="15" s="1"/>
  <c r="Q65" i="15"/>
  <c r="Q50" i="15" s="1"/>
  <c r="AF50" i="15"/>
  <c r="I408" i="15"/>
  <c r="I474" i="15" s="1"/>
  <c r="I473" i="15" s="1"/>
  <c r="AA408" i="15"/>
  <c r="AA474" i="15" s="1"/>
  <c r="AA473" i="15" s="1"/>
  <c r="AD229" i="15"/>
  <c r="AE162" i="15"/>
  <c r="AD162" i="15"/>
  <c r="M286" i="15"/>
  <c r="M285" i="15" s="1"/>
  <c r="M503" i="15"/>
  <c r="AD285" i="15"/>
  <c r="W408" i="15"/>
  <c r="W474" i="15" s="1"/>
  <c r="W473" i="15" s="1"/>
  <c r="W538" i="15" s="1"/>
  <c r="AD50" i="15"/>
  <c r="V458" i="15"/>
  <c r="V65" i="15"/>
  <c r="V50" i="15" s="1"/>
  <c r="M105" i="15"/>
  <c r="M104" i="15" s="1"/>
  <c r="Y318" i="15"/>
  <c r="Y466" i="15" s="1"/>
  <c r="Y465" i="15" s="1"/>
  <c r="Y458" i="15"/>
  <c r="Y455" i="15" s="1"/>
  <c r="M452" i="15"/>
  <c r="Q461" i="15"/>
  <c r="W455" i="15"/>
  <c r="V455" i="15" s="1"/>
  <c r="N475" i="15"/>
  <c r="M475" i="15" s="1"/>
  <c r="X408" i="15"/>
  <c r="X474" i="15" s="1"/>
  <c r="X473" i="15" s="1"/>
  <c r="AE285" i="15"/>
  <c r="O408" i="15"/>
  <c r="O474" i="15" s="1"/>
  <c r="U65" i="15"/>
  <c r="U50" i="15" s="1"/>
  <c r="AE50" i="15" s="1"/>
  <c r="U458" i="15"/>
  <c r="U455" i="15" s="1"/>
  <c r="T408" i="15"/>
  <c r="T474" i="15" s="1"/>
  <c r="T473" i="15" s="1"/>
  <c r="L408" i="15"/>
  <c r="L474" i="15" s="1"/>
  <c r="L473" i="15" s="1"/>
  <c r="H408" i="15"/>
  <c r="H474" i="15" s="1"/>
  <c r="H473" i="15" s="1"/>
  <c r="Q134" i="15"/>
  <c r="Q133" i="15" s="1"/>
  <c r="S133" i="15"/>
  <c r="M466" i="15"/>
  <c r="M465" i="15" s="1"/>
  <c r="N465" i="15"/>
  <c r="Q462" i="15"/>
  <c r="M461" i="15"/>
  <c r="M65" i="15"/>
  <c r="M50" i="15" s="1"/>
  <c r="Q460" i="15"/>
  <c r="V408" i="15" l="1"/>
  <c r="V474" i="15" s="1"/>
  <c r="V473" i="15" s="1"/>
  <c r="V538" i="15" s="1"/>
  <c r="M474" i="15"/>
  <c r="U408" i="15"/>
  <c r="U474" i="15" s="1"/>
  <c r="U473" i="15" s="1"/>
  <c r="M408" i="15"/>
  <c r="Y286" i="15"/>
  <c r="Y285" i="15" s="1"/>
  <c r="AF285" i="15" s="1"/>
  <c r="N473" i="15"/>
  <c r="O473" i="15"/>
  <c r="S132" i="15"/>
  <c r="S458" i="15"/>
  <c r="Q458" i="15" s="1"/>
  <c r="AA534" i="14"/>
  <c r="Z534" i="14"/>
  <c r="Y534" i="14"/>
  <c r="X534" i="14"/>
  <c r="W534" i="14"/>
  <c r="U534" i="14"/>
  <c r="T534" i="14"/>
  <c r="R534" i="14"/>
  <c r="P534" i="14"/>
  <c r="J534" i="14"/>
  <c r="I534" i="14"/>
  <c r="H534" i="14"/>
  <c r="AA530" i="14"/>
  <c r="Z530" i="14"/>
  <c r="Y530" i="14"/>
  <c r="Y532" i="14" s="1"/>
  <c r="Y535" i="14" s="1"/>
  <c r="X530" i="14"/>
  <c r="W530" i="14"/>
  <c r="U530" i="14"/>
  <c r="U532" i="14" s="1"/>
  <c r="U535" i="14" s="1"/>
  <c r="T530" i="14"/>
  <c r="R530" i="14"/>
  <c r="R532" i="14" s="1"/>
  <c r="R535" i="14" s="1"/>
  <c r="P530" i="14"/>
  <c r="P535" i="14" s="1"/>
  <c r="O530" i="14"/>
  <c r="O532" i="14" s="1"/>
  <c r="N530" i="14"/>
  <c r="N532" i="14" s="1"/>
  <c r="L530" i="14"/>
  <c r="L532" i="14" s="1"/>
  <c r="K530" i="14"/>
  <c r="K532" i="14" s="1"/>
  <c r="J530" i="14"/>
  <c r="J532" i="14" s="1"/>
  <c r="J535" i="14" s="1"/>
  <c r="I530" i="14"/>
  <c r="I532" i="14" s="1"/>
  <c r="I535" i="14" s="1"/>
  <c r="H530" i="14"/>
  <c r="H532" i="14" s="1"/>
  <c r="H535" i="14" s="1"/>
  <c r="O527" i="14"/>
  <c r="N527" i="14"/>
  <c r="O524" i="14"/>
  <c r="N524" i="14"/>
  <c r="O515" i="14"/>
  <c r="N515" i="14"/>
  <c r="O497" i="14"/>
  <c r="N497" i="14"/>
  <c r="O490" i="14"/>
  <c r="N490" i="14"/>
  <c r="O486" i="14"/>
  <c r="N486" i="14"/>
  <c r="AB475" i="14"/>
  <c r="AB474" i="14"/>
  <c r="AB473" i="14"/>
  <c r="G473" i="14"/>
  <c r="AB470" i="14"/>
  <c r="AA470" i="14"/>
  <c r="Z470" i="14"/>
  <c r="Y470" i="14"/>
  <c r="X470" i="14"/>
  <c r="W470" i="14"/>
  <c r="V470" i="14"/>
  <c r="U470" i="14"/>
  <c r="T470" i="14"/>
  <c r="S470" i="14"/>
  <c r="R470" i="14"/>
  <c r="Q470" i="14"/>
  <c r="P470" i="14"/>
  <c r="O470" i="14"/>
  <c r="N470" i="14"/>
  <c r="M470" i="14" s="1"/>
  <c r="L470" i="14"/>
  <c r="K470" i="14"/>
  <c r="J470" i="14"/>
  <c r="I470" i="14"/>
  <c r="H470" i="14"/>
  <c r="AB466" i="14"/>
  <c r="AC465" i="14"/>
  <c r="AB465" i="14" s="1"/>
  <c r="AA463" i="14"/>
  <c r="Z463" i="14"/>
  <c r="Y463" i="14"/>
  <c r="X463" i="14"/>
  <c r="W463" i="14"/>
  <c r="U463" i="14"/>
  <c r="T463" i="14"/>
  <c r="R463" i="14"/>
  <c r="P463" i="14"/>
  <c r="AA462" i="14"/>
  <c r="Z462" i="14"/>
  <c r="Y462" i="14"/>
  <c r="X462" i="14"/>
  <c r="W462" i="14"/>
  <c r="V462" i="14"/>
  <c r="U462" i="14"/>
  <c r="T462" i="14"/>
  <c r="R462" i="14"/>
  <c r="P462" i="14"/>
  <c r="AA461" i="14"/>
  <c r="Z461" i="14"/>
  <c r="Y461" i="14"/>
  <c r="X461" i="14"/>
  <c r="W461" i="14"/>
  <c r="U461" i="14"/>
  <c r="T461" i="14"/>
  <c r="R461" i="14"/>
  <c r="P461" i="14"/>
  <c r="X460" i="14"/>
  <c r="W460" i="14"/>
  <c r="U460" i="14"/>
  <c r="T460" i="14"/>
  <c r="R460" i="14"/>
  <c r="P460" i="14"/>
  <c r="AA459" i="14"/>
  <c r="X459" i="14"/>
  <c r="T459" i="14"/>
  <c r="AB458" i="14"/>
  <c r="AB457" i="14"/>
  <c r="AA457" i="14"/>
  <c r="Z457" i="14"/>
  <c r="X457" i="14"/>
  <c r="W457" i="14"/>
  <c r="U457" i="14"/>
  <c r="T457" i="14"/>
  <c r="S457" i="14"/>
  <c r="Q457" i="14" s="1"/>
  <c r="P457" i="14"/>
  <c r="O457" i="14"/>
  <c r="N457" i="14"/>
  <c r="M457" i="14" s="1"/>
  <c r="L457" i="14"/>
  <c r="K457" i="14"/>
  <c r="AB456" i="14"/>
  <c r="AA456" i="14"/>
  <c r="Z456" i="14"/>
  <c r="X456" i="14"/>
  <c r="W456" i="14"/>
  <c r="U456" i="14"/>
  <c r="T456" i="14"/>
  <c r="S456" i="14"/>
  <c r="Q456" i="14" s="1"/>
  <c r="P456" i="14"/>
  <c r="O456" i="14"/>
  <c r="O455" i="14" s="1"/>
  <c r="N456" i="14"/>
  <c r="L456" i="14"/>
  <c r="L455" i="14" s="1"/>
  <c r="K456" i="14"/>
  <c r="K455" i="14" s="1"/>
  <c r="J455" i="14"/>
  <c r="G455" i="14"/>
  <c r="AC452" i="14"/>
  <c r="AA452" i="14"/>
  <c r="AA475" i="14" s="1"/>
  <c r="X452" i="14"/>
  <c r="X475" i="14" s="1"/>
  <c r="T452" i="14"/>
  <c r="T475" i="14" s="1"/>
  <c r="AB451" i="14"/>
  <c r="Y451" i="14"/>
  <c r="V451" i="14"/>
  <c r="M451" i="14"/>
  <c r="AB449" i="14"/>
  <c r="M449" i="14"/>
  <c r="AB448" i="14"/>
  <c r="M448" i="14"/>
  <c r="AB447" i="14"/>
  <c r="M447" i="14"/>
  <c r="AB446" i="14"/>
  <c r="M446" i="14"/>
  <c r="AB445" i="14"/>
  <c r="M445" i="14"/>
  <c r="AB444" i="14"/>
  <c r="M444" i="14"/>
  <c r="AB443" i="14"/>
  <c r="M443" i="14"/>
  <c r="AB442" i="14"/>
  <c r="M442" i="14"/>
  <c r="AC441" i="14"/>
  <c r="AA441" i="14"/>
  <c r="Z441" i="14"/>
  <c r="Y441" i="14"/>
  <c r="X441" i="14"/>
  <c r="W441" i="14"/>
  <c r="V441" i="14"/>
  <c r="U441" i="14"/>
  <c r="T441" i="14"/>
  <c r="S441" i="14"/>
  <c r="R441" i="14"/>
  <c r="Q441" i="14"/>
  <c r="P441" i="14"/>
  <c r="O441" i="14"/>
  <c r="N441" i="14"/>
  <c r="L441" i="14"/>
  <c r="K441" i="14"/>
  <c r="J441" i="14"/>
  <c r="I441" i="14"/>
  <c r="H441" i="14"/>
  <c r="AB440" i="14"/>
  <c r="V440" i="14"/>
  <c r="M440" i="14"/>
  <c r="V438" i="14"/>
  <c r="M438" i="14"/>
  <c r="AB437" i="14"/>
  <c r="Y437" i="14"/>
  <c r="V437" i="14"/>
  <c r="M437" i="14"/>
  <c r="AB436" i="14"/>
  <c r="Y436" i="14"/>
  <c r="V436" i="14"/>
  <c r="M436" i="14"/>
  <c r="AB435" i="14"/>
  <c r="V435" i="14"/>
  <c r="M435" i="14"/>
  <c r="AB434" i="14"/>
  <c r="Y434" i="14"/>
  <c r="V434" i="14"/>
  <c r="M434" i="14"/>
  <c r="AB433" i="14"/>
  <c r="V433" i="14"/>
  <c r="M433" i="14"/>
  <c r="AB432" i="14"/>
  <c r="V432" i="14"/>
  <c r="M432" i="14"/>
  <c r="AB431" i="14"/>
  <c r="V431" i="14"/>
  <c r="M431" i="14"/>
  <c r="AB430" i="14"/>
  <c r="AA430" i="14"/>
  <c r="Z430" i="14"/>
  <c r="X430" i="14"/>
  <c r="W430" i="14"/>
  <c r="U430" i="14"/>
  <c r="T430" i="14"/>
  <c r="S430" i="14"/>
  <c r="R430" i="14"/>
  <c r="Q430" i="14"/>
  <c r="P430" i="14"/>
  <c r="O430" i="14"/>
  <c r="N430" i="14"/>
  <c r="L430" i="14"/>
  <c r="K430" i="14"/>
  <c r="J430" i="14"/>
  <c r="I430" i="14"/>
  <c r="H430" i="14"/>
  <c r="AB429" i="14"/>
  <c r="V429" i="14"/>
  <c r="M429" i="14"/>
  <c r="AB428" i="14"/>
  <c r="V428" i="14"/>
  <c r="M428" i="14"/>
  <c r="V427" i="14"/>
  <c r="M427" i="14"/>
  <c r="V426" i="14"/>
  <c r="M426" i="14"/>
  <c r="AB425" i="14"/>
  <c r="V425" i="14"/>
  <c r="M425" i="14"/>
  <c r="AB424" i="14"/>
  <c r="V424" i="14"/>
  <c r="M424" i="14"/>
  <c r="AB423" i="14"/>
  <c r="AA423" i="14"/>
  <c r="Z423" i="14"/>
  <c r="Y423" i="14"/>
  <c r="X423" i="14"/>
  <c r="W423" i="14"/>
  <c r="U423" i="14"/>
  <c r="T423" i="14"/>
  <c r="S423" i="14"/>
  <c r="R423" i="14"/>
  <c r="Q423" i="14"/>
  <c r="P423" i="14"/>
  <c r="O423" i="14"/>
  <c r="N423" i="14"/>
  <c r="L423" i="14"/>
  <c r="K423" i="14"/>
  <c r="J423" i="14"/>
  <c r="I423" i="14"/>
  <c r="H423" i="14"/>
  <c r="AB422" i="14"/>
  <c r="V422" i="14"/>
  <c r="M422" i="14"/>
  <c r="V421" i="14"/>
  <c r="M421" i="14"/>
  <c r="V420" i="14"/>
  <c r="M420" i="14"/>
  <c r="AB419" i="14"/>
  <c r="V419" i="14"/>
  <c r="M419" i="14"/>
  <c r="AB418" i="14"/>
  <c r="V418" i="14"/>
  <c r="M418" i="14"/>
  <c r="AB417" i="14"/>
  <c r="V417" i="14"/>
  <c r="M417" i="14"/>
  <c r="AB416" i="14"/>
  <c r="V416" i="14"/>
  <c r="M416" i="14"/>
  <c r="AB415" i="14"/>
  <c r="AA415" i="14"/>
  <c r="Z415" i="14"/>
  <c r="Y415" i="14"/>
  <c r="X415" i="14"/>
  <c r="W415" i="14"/>
  <c r="U415" i="14"/>
  <c r="T415" i="14"/>
  <c r="S415" i="14"/>
  <c r="R415" i="14"/>
  <c r="Q415" i="14"/>
  <c r="P415" i="14"/>
  <c r="O415" i="14"/>
  <c r="N415" i="14"/>
  <c r="L415" i="14"/>
  <c r="K415" i="14"/>
  <c r="J415" i="14"/>
  <c r="I415" i="14"/>
  <c r="H415" i="14"/>
  <c r="AB407" i="14"/>
  <c r="M407" i="14"/>
  <c r="AB406" i="14"/>
  <c r="M406" i="14"/>
  <c r="AB405" i="14"/>
  <c r="AA405" i="14"/>
  <c r="Z405" i="14"/>
  <c r="Y405" i="14"/>
  <c r="X405" i="14"/>
  <c r="W405" i="14"/>
  <c r="V405" i="14"/>
  <c r="U405" i="14"/>
  <c r="T405" i="14"/>
  <c r="S405" i="14"/>
  <c r="R405" i="14"/>
  <c r="Q405" i="14"/>
  <c r="P405" i="14"/>
  <c r="O405" i="14"/>
  <c r="N405" i="14"/>
  <c r="L405" i="14"/>
  <c r="K405" i="14"/>
  <c r="J405" i="14"/>
  <c r="I405" i="14"/>
  <c r="H405" i="14"/>
  <c r="AB402" i="14"/>
  <c r="AB401" i="14" s="1"/>
  <c r="M402" i="14"/>
  <c r="AC401" i="14"/>
  <c r="AA401" i="14"/>
  <c r="Z401" i="14"/>
  <c r="Y401" i="14"/>
  <c r="X401" i="14"/>
  <c r="W401" i="14"/>
  <c r="V401" i="14"/>
  <c r="U401" i="14"/>
  <c r="T401" i="14"/>
  <c r="S401" i="14"/>
  <c r="R401" i="14"/>
  <c r="Q401" i="14"/>
  <c r="P401" i="14"/>
  <c r="O401" i="14"/>
  <c r="N401" i="14"/>
  <c r="M401" i="14"/>
  <c r="L401" i="14"/>
  <c r="K401" i="14"/>
  <c r="J401" i="14"/>
  <c r="I401" i="14"/>
  <c r="H401" i="14"/>
  <c r="AB400" i="14"/>
  <c r="M400" i="14"/>
  <c r="AB399" i="14"/>
  <c r="M399" i="14"/>
  <c r="AB398" i="14"/>
  <c r="M398" i="14"/>
  <c r="AB397" i="14"/>
  <c r="M397" i="14"/>
  <c r="AB396" i="14"/>
  <c r="M396" i="14"/>
  <c r="AB395" i="14"/>
  <c r="M395" i="14"/>
  <c r="AB394" i="14"/>
  <c r="AA394" i="14"/>
  <c r="AA387" i="14" s="1"/>
  <c r="Z394" i="14"/>
  <c r="Z387" i="14" s="1"/>
  <c r="Y394" i="14"/>
  <c r="Y387" i="14" s="1"/>
  <c r="X394" i="14"/>
  <c r="X387" i="14" s="1"/>
  <c r="W394" i="14"/>
  <c r="W387" i="14" s="1"/>
  <c r="V394" i="14"/>
  <c r="U394" i="14"/>
  <c r="U387" i="14" s="1"/>
  <c r="T394" i="14"/>
  <c r="T387" i="14" s="1"/>
  <c r="S394" i="14"/>
  <c r="S387" i="14" s="1"/>
  <c r="R394" i="14"/>
  <c r="R387" i="14" s="1"/>
  <c r="Q394" i="14"/>
  <c r="Q387" i="14" s="1"/>
  <c r="P394" i="14"/>
  <c r="P387" i="14" s="1"/>
  <c r="O394" i="14"/>
  <c r="O387" i="14" s="1"/>
  <c r="N394" i="14"/>
  <c r="N387" i="14" s="1"/>
  <c r="L394" i="14"/>
  <c r="L387" i="14" s="1"/>
  <c r="K394" i="14"/>
  <c r="K387" i="14" s="1"/>
  <c r="J394" i="14"/>
  <c r="J387" i="14" s="1"/>
  <c r="I394" i="14"/>
  <c r="I387" i="14" s="1"/>
  <c r="H394" i="14"/>
  <c r="H387" i="14" s="1"/>
  <c r="AB393" i="14"/>
  <c r="Y393" i="14"/>
  <c r="V393" i="14"/>
  <c r="M393" i="14"/>
  <c r="AB392" i="14"/>
  <c r="V392" i="14"/>
  <c r="M392" i="14"/>
  <c r="AB391" i="14"/>
  <c r="V391" i="14"/>
  <c r="M391" i="14"/>
  <c r="AB390" i="14"/>
  <c r="V390" i="14"/>
  <c r="M390" i="14"/>
  <c r="AB389" i="14"/>
  <c r="V389" i="14"/>
  <c r="M389" i="14"/>
  <c r="AB388" i="14"/>
  <c r="V388" i="14"/>
  <c r="M388" i="14"/>
  <c r="AB387" i="14"/>
  <c r="AC384" i="14"/>
  <c r="AA384" i="14"/>
  <c r="Z384" i="14"/>
  <c r="Y384" i="14"/>
  <c r="X384" i="14"/>
  <c r="W384" i="14"/>
  <c r="V384" i="14"/>
  <c r="U384" i="14"/>
  <c r="T384" i="14"/>
  <c r="S384" i="14"/>
  <c r="R384" i="14"/>
  <c r="Q384" i="14"/>
  <c r="P384" i="14"/>
  <c r="O384" i="14"/>
  <c r="N384" i="14"/>
  <c r="M384" i="14"/>
  <c r="L384" i="14"/>
  <c r="K384" i="14"/>
  <c r="J384" i="14"/>
  <c r="I384" i="14"/>
  <c r="H384" i="14"/>
  <c r="Y383" i="14"/>
  <c r="V383" i="14"/>
  <c r="Q383" i="14"/>
  <c r="M383" i="14"/>
  <c r="M382" i="14"/>
  <c r="M381" i="14"/>
  <c r="M380" i="14"/>
  <c r="M379" i="14"/>
  <c r="Y378" i="14"/>
  <c r="M378" i="14"/>
  <c r="M377" i="14"/>
  <c r="M376" i="14"/>
  <c r="AB375" i="14"/>
  <c r="AB374" i="14" s="1"/>
  <c r="AA375" i="14"/>
  <c r="AA374" i="14" s="1"/>
  <c r="Z375" i="14"/>
  <c r="Z374" i="14" s="1"/>
  <c r="Y375" i="14"/>
  <c r="X375" i="14"/>
  <c r="X374" i="14" s="1"/>
  <c r="W375" i="14"/>
  <c r="W374" i="14" s="1"/>
  <c r="V375" i="14"/>
  <c r="U375" i="14"/>
  <c r="U374" i="14" s="1"/>
  <c r="T375" i="14"/>
  <c r="T374" i="14" s="1"/>
  <c r="S375" i="14"/>
  <c r="S374" i="14" s="1"/>
  <c r="R375" i="14"/>
  <c r="R374" i="14" s="1"/>
  <c r="Q375" i="14"/>
  <c r="P375" i="14"/>
  <c r="P374" i="14" s="1"/>
  <c r="O375" i="14"/>
  <c r="O374" i="14" s="1"/>
  <c r="N375" i="14"/>
  <c r="N374" i="14" s="1"/>
  <c r="L375" i="14"/>
  <c r="K375" i="14"/>
  <c r="K374" i="14" s="1"/>
  <c r="I375" i="14"/>
  <c r="I374" i="14" s="1"/>
  <c r="H375" i="14"/>
  <c r="H374" i="14" s="1"/>
  <c r="L374" i="14"/>
  <c r="J374" i="14"/>
  <c r="Y373" i="14"/>
  <c r="Y370" i="14" s="1"/>
  <c r="V373" i="14"/>
  <c r="Q373" i="14"/>
  <c r="M373" i="14"/>
  <c r="V372" i="14"/>
  <c r="Q372" i="14"/>
  <c r="M372" i="14"/>
  <c r="M371" i="14"/>
  <c r="AB370" i="14"/>
  <c r="AA370" i="14"/>
  <c r="Z370" i="14"/>
  <c r="X370" i="14"/>
  <c r="W370" i="14"/>
  <c r="U370" i="14"/>
  <c r="T370" i="14"/>
  <c r="S370" i="14"/>
  <c r="R370" i="14"/>
  <c r="P370" i="14"/>
  <c r="O370" i="14"/>
  <c r="N370" i="14"/>
  <c r="L370" i="14"/>
  <c r="K370" i="14"/>
  <c r="J370" i="14"/>
  <c r="I370" i="14"/>
  <c r="H370" i="14"/>
  <c r="M368" i="14"/>
  <c r="M367" i="14"/>
  <c r="M366" i="14"/>
  <c r="M365" i="14"/>
  <c r="M364" i="14"/>
  <c r="M363" i="14"/>
  <c r="M362" i="14"/>
  <c r="M361" i="14"/>
  <c r="AB360" i="14"/>
  <c r="AB356" i="14" s="1"/>
  <c r="AA360" i="14"/>
  <c r="Z360" i="14"/>
  <c r="Z356" i="14" s="1"/>
  <c r="Y360" i="14"/>
  <c r="Y356" i="14" s="1"/>
  <c r="X360" i="14"/>
  <c r="X356" i="14" s="1"/>
  <c r="W360" i="14"/>
  <c r="W356" i="14" s="1"/>
  <c r="V360" i="14"/>
  <c r="V356" i="14" s="1"/>
  <c r="U360" i="14"/>
  <c r="U356" i="14" s="1"/>
  <c r="T360" i="14"/>
  <c r="T356" i="14" s="1"/>
  <c r="S360" i="14"/>
  <c r="S356" i="14" s="1"/>
  <c r="R360" i="14"/>
  <c r="R356" i="14" s="1"/>
  <c r="Q360" i="14"/>
  <c r="Q356" i="14" s="1"/>
  <c r="P360" i="14"/>
  <c r="P356" i="14" s="1"/>
  <c r="O360" i="14"/>
  <c r="O356" i="14" s="1"/>
  <c r="N360" i="14"/>
  <c r="N356" i="14" s="1"/>
  <c r="L360" i="14"/>
  <c r="L356" i="14" s="1"/>
  <c r="K360" i="14"/>
  <c r="K356" i="14" s="1"/>
  <c r="H360" i="14"/>
  <c r="H356" i="14" s="1"/>
  <c r="M359" i="14"/>
  <c r="M358" i="14"/>
  <c r="M357" i="14"/>
  <c r="AA356" i="14"/>
  <c r="I356" i="14"/>
  <c r="AB354" i="14"/>
  <c r="Y354" i="14"/>
  <c r="V354" i="14"/>
  <c r="Q354" i="14"/>
  <c r="M354" i="14"/>
  <c r="AB353" i="14"/>
  <c r="Y353" i="14"/>
  <c r="V353" i="14"/>
  <c r="Q353" i="14"/>
  <c r="M353" i="14"/>
  <c r="AB352" i="14"/>
  <c r="Y352" i="14"/>
  <c r="V352" i="14"/>
  <c r="Q352" i="14"/>
  <c r="M352" i="14"/>
  <c r="AB351" i="14"/>
  <c r="Y351" i="14"/>
  <c r="V351" i="14"/>
  <c r="Q351" i="14"/>
  <c r="M351" i="14"/>
  <c r="AB350" i="14"/>
  <c r="Y350" i="14"/>
  <c r="V350" i="14"/>
  <c r="Q350" i="14"/>
  <c r="M350" i="14"/>
  <c r="AB349" i="14"/>
  <c r="Y349" i="14"/>
  <c r="V349" i="14"/>
  <c r="Q349" i="14"/>
  <c r="M349" i="14"/>
  <c r="AB348" i="14"/>
  <c r="Y348" i="14"/>
  <c r="V348" i="14"/>
  <c r="Q348" i="14"/>
  <c r="M348" i="14"/>
  <c r="AA347" i="14"/>
  <c r="AA343" i="14" s="1"/>
  <c r="Z347" i="14"/>
  <c r="Z343" i="14" s="1"/>
  <c r="X347" i="14"/>
  <c r="X343" i="14" s="1"/>
  <c r="W347" i="14"/>
  <c r="W343" i="14" s="1"/>
  <c r="U347" i="14"/>
  <c r="U343" i="14" s="1"/>
  <c r="U318" i="14" s="1"/>
  <c r="T347" i="14"/>
  <c r="T343" i="14" s="1"/>
  <c r="S347" i="14"/>
  <c r="S343" i="14" s="1"/>
  <c r="P347" i="14"/>
  <c r="P343" i="14" s="1"/>
  <c r="P318" i="14" s="1"/>
  <c r="N347" i="14"/>
  <c r="M347" i="14" s="1"/>
  <c r="L347" i="14"/>
  <c r="L343" i="14" s="1"/>
  <c r="K347" i="14"/>
  <c r="K343" i="14" s="1"/>
  <c r="J347" i="14"/>
  <c r="J343" i="14" s="1"/>
  <c r="AB346" i="14"/>
  <c r="Y346" i="14"/>
  <c r="V346" i="14"/>
  <c r="Q346" i="14"/>
  <c r="M346" i="14"/>
  <c r="AB345" i="14"/>
  <c r="Y345" i="14"/>
  <c r="V345" i="14"/>
  <c r="Q345" i="14"/>
  <c r="M345" i="14"/>
  <c r="AB344" i="14"/>
  <c r="Y344" i="14"/>
  <c r="V344" i="14"/>
  <c r="Q344" i="14"/>
  <c r="M344" i="14"/>
  <c r="O343" i="14"/>
  <c r="M342" i="14"/>
  <c r="M341" i="14"/>
  <c r="M340" i="14"/>
  <c r="M339" i="14"/>
  <c r="M338" i="14"/>
  <c r="M337" i="14"/>
  <c r="M336" i="14"/>
  <c r="M335" i="14"/>
  <c r="O334" i="14"/>
  <c r="M334" i="14" s="1"/>
  <c r="M332" i="14"/>
  <c r="M331" i="14"/>
  <c r="M330" i="14"/>
  <c r="M329" i="14"/>
  <c r="M328" i="14"/>
  <c r="M327" i="14"/>
  <c r="M326" i="14"/>
  <c r="M325" i="14"/>
  <c r="M324" i="14"/>
  <c r="M323" i="14"/>
  <c r="M322" i="14"/>
  <c r="M321" i="14"/>
  <c r="M320" i="14"/>
  <c r="M319" i="14"/>
  <c r="AB318" i="14"/>
  <c r="AA318" i="14"/>
  <c r="Z318" i="14"/>
  <c r="X318" i="14"/>
  <c r="W318" i="14"/>
  <c r="V318" i="14"/>
  <c r="T318" i="14"/>
  <c r="S318" i="14"/>
  <c r="R318" i="14"/>
  <c r="Q318" i="14"/>
  <c r="O318" i="14"/>
  <c r="N318" i="14"/>
  <c r="L318" i="14"/>
  <c r="K318" i="14"/>
  <c r="I318" i="14"/>
  <c r="H318" i="14"/>
  <c r="AB316" i="14"/>
  <c r="Y316" i="14"/>
  <c r="V316" i="14"/>
  <c r="Q316" i="14"/>
  <c r="M316" i="14"/>
  <c r="AB315" i="14"/>
  <c r="Y315" i="14"/>
  <c r="V315" i="14"/>
  <c r="Q315" i="14"/>
  <c r="M315" i="14"/>
  <c r="AB314" i="14"/>
  <c r="Y314" i="14"/>
  <c r="V314" i="14"/>
  <c r="Q314" i="14"/>
  <c r="M314" i="14"/>
  <c r="AB313" i="14"/>
  <c r="Y313" i="14"/>
  <c r="V313" i="14"/>
  <c r="Q313" i="14"/>
  <c r="M313" i="14"/>
  <c r="AB312" i="14"/>
  <c r="Y312" i="14"/>
  <c r="V312" i="14"/>
  <c r="Q312" i="14"/>
  <c r="M312" i="14"/>
  <c r="AB311" i="14"/>
  <c r="Y311" i="14"/>
  <c r="V311" i="14"/>
  <c r="Q311" i="14"/>
  <c r="M311" i="14"/>
  <c r="AB310" i="14"/>
  <c r="Y310" i="14"/>
  <c r="V310" i="14"/>
  <c r="Q310" i="14"/>
  <c r="M310" i="14"/>
  <c r="AB309" i="14"/>
  <c r="Y309" i="14"/>
  <c r="V309" i="14"/>
  <c r="Q309" i="14"/>
  <c r="M309" i="14"/>
  <c r="AB308" i="14"/>
  <c r="Y308" i="14"/>
  <c r="V308" i="14"/>
  <c r="Q308" i="14"/>
  <c r="M308" i="14"/>
  <c r="AB307" i="14"/>
  <c r="Y307" i="14"/>
  <c r="V307" i="14"/>
  <c r="Q307" i="14"/>
  <c r="M307" i="14"/>
  <c r="AB306" i="14"/>
  <c r="Y306" i="14"/>
  <c r="V306" i="14"/>
  <c r="Q306" i="14"/>
  <c r="M306" i="14"/>
  <c r="AB305" i="14"/>
  <c r="Y305" i="14"/>
  <c r="V305" i="14"/>
  <c r="Q305" i="14"/>
  <c r="M305" i="14"/>
  <c r="AB304" i="14"/>
  <c r="Y304" i="14"/>
  <c r="V304" i="14"/>
  <c r="Q304" i="14"/>
  <c r="M304" i="14"/>
  <c r="AA303" i="14"/>
  <c r="Z303" i="14"/>
  <c r="X303" i="14"/>
  <c r="W303" i="14"/>
  <c r="U303" i="14"/>
  <c r="T303" i="14"/>
  <c r="S303" i="14"/>
  <c r="P303" i="14"/>
  <c r="O303" i="14"/>
  <c r="N303" i="14"/>
  <c r="L303" i="14"/>
  <c r="K303" i="14"/>
  <c r="J303" i="14"/>
  <c r="M302" i="14"/>
  <c r="Y301" i="14"/>
  <c r="V301" i="14"/>
  <c r="Q301" i="14"/>
  <c r="M301" i="14"/>
  <c r="Y300" i="14"/>
  <c r="V300" i="14"/>
  <c r="Q300" i="14"/>
  <c r="M300" i="14"/>
  <c r="Y299" i="14"/>
  <c r="Y456" i="14" s="1"/>
  <c r="V299" i="14"/>
  <c r="Q299" i="14"/>
  <c r="M299" i="14"/>
  <c r="Q298" i="14"/>
  <c r="M298" i="14"/>
  <c r="M297" i="14"/>
  <c r="M295" i="14"/>
  <c r="M294" i="14"/>
  <c r="M293" i="14"/>
  <c r="M292" i="14"/>
  <c r="M291" i="14"/>
  <c r="M290" i="14"/>
  <c r="M289" i="14"/>
  <c r="M288" i="14"/>
  <c r="M287" i="14"/>
  <c r="AC285" i="14"/>
  <c r="M284" i="14"/>
  <c r="AB283" i="14"/>
  <c r="AA283" i="14"/>
  <c r="Z283" i="14"/>
  <c r="Y283" i="14"/>
  <c r="X283" i="14"/>
  <c r="W283" i="14"/>
  <c r="V283" i="14"/>
  <c r="U283" i="14"/>
  <c r="T283" i="14"/>
  <c r="S283" i="14"/>
  <c r="R283" i="14"/>
  <c r="Q283" i="14"/>
  <c r="P283" i="14"/>
  <c r="O283" i="14"/>
  <c r="N283" i="14"/>
  <c r="M283" i="14"/>
  <c r="L283" i="14"/>
  <c r="K283" i="14"/>
  <c r="J283" i="14"/>
  <c r="I283" i="14"/>
  <c r="H283" i="14"/>
  <c r="Y282" i="14"/>
  <c r="V282" i="14"/>
  <c r="Q282" i="14"/>
  <c r="M282" i="14"/>
  <c r="Y281" i="14"/>
  <c r="V281" i="14"/>
  <c r="Q281" i="14"/>
  <c r="M281" i="14"/>
  <c r="Y280" i="14"/>
  <c r="V280" i="14"/>
  <c r="Q280" i="14"/>
  <c r="M280" i="14"/>
  <c r="Y279" i="14"/>
  <c r="V279" i="14"/>
  <c r="Q279" i="14"/>
  <c r="M279" i="14"/>
  <c r="Y278" i="14"/>
  <c r="V278" i="14"/>
  <c r="V276" i="14" s="1"/>
  <c r="Q278" i="14"/>
  <c r="M278" i="14"/>
  <c r="M277" i="14"/>
  <c r="AB276" i="14"/>
  <c r="AA276" i="14"/>
  <c r="Z276" i="14"/>
  <c r="Y276" i="14"/>
  <c r="X276" i="14"/>
  <c r="W276" i="14"/>
  <c r="U276" i="14"/>
  <c r="T276" i="14"/>
  <c r="S276" i="14"/>
  <c r="R276" i="14"/>
  <c r="P276" i="14"/>
  <c r="O276" i="14"/>
  <c r="N276" i="14"/>
  <c r="L276" i="14"/>
  <c r="K276" i="14"/>
  <c r="J276" i="14"/>
  <c r="I276" i="14"/>
  <c r="H276" i="14"/>
  <c r="M275" i="14"/>
  <c r="AB274" i="14"/>
  <c r="AA274" i="14"/>
  <c r="Z274" i="14"/>
  <c r="Y274" i="14"/>
  <c r="X274" i="14"/>
  <c r="W274" i="14"/>
  <c r="V274" i="14"/>
  <c r="U274" i="14"/>
  <c r="T274" i="14"/>
  <c r="S274" i="14"/>
  <c r="R274" i="14"/>
  <c r="Q274" i="14"/>
  <c r="P274" i="14"/>
  <c r="O274" i="14"/>
  <c r="N274" i="14"/>
  <c r="M274" i="14"/>
  <c r="L274" i="14"/>
  <c r="K274" i="14"/>
  <c r="J274" i="14"/>
  <c r="I274" i="14"/>
  <c r="H274" i="14"/>
  <c r="Y273" i="14"/>
  <c r="V273" i="14"/>
  <c r="Q273" i="14"/>
  <c r="M273" i="14"/>
  <c r="Y272" i="14"/>
  <c r="M272" i="14"/>
  <c r="M271" i="14"/>
  <c r="M270" i="14"/>
  <c r="M269" i="14"/>
  <c r="M268" i="14"/>
  <c r="M267" i="14"/>
  <c r="Y266" i="14"/>
  <c r="V266" i="14"/>
  <c r="Q266" i="14"/>
  <c r="M266" i="14"/>
  <c r="AB265" i="14"/>
  <c r="AB264" i="14" s="1"/>
  <c r="AA265" i="14"/>
  <c r="AA264" i="14" s="1"/>
  <c r="Z265" i="14"/>
  <c r="X265" i="14"/>
  <c r="W265" i="14"/>
  <c r="U265" i="14"/>
  <c r="T265" i="14"/>
  <c r="S265" i="14"/>
  <c r="R265" i="14"/>
  <c r="P265" i="14"/>
  <c r="O265" i="14"/>
  <c r="N265" i="14"/>
  <c r="L265" i="14"/>
  <c r="K265" i="14"/>
  <c r="J265" i="14"/>
  <c r="I265" i="14"/>
  <c r="H265" i="14"/>
  <c r="AC264" i="14"/>
  <c r="Z264" i="14"/>
  <c r="AC262" i="14"/>
  <c r="AA262" i="14"/>
  <c r="Z262" i="14"/>
  <c r="Y262" i="14"/>
  <c r="X262" i="14"/>
  <c r="W262" i="14"/>
  <c r="V262" i="14"/>
  <c r="U262" i="14"/>
  <c r="T262" i="14"/>
  <c r="S262" i="14"/>
  <c r="R262" i="14"/>
  <c r="Q262" i="14"/>
  <c r="P262" i="14"/>
  <c r="O262" i="14"/>
  <c r="N262" i="14"/>
  <c r="M262" i="14"/>
  <c r="L262" i="14"/>
  <c r="K262" i="14"/>
  <c r="J262" i="14"/>
  <c r="I262" i="14"/>
  <c r="H262" i="14"/>
  <c r="M261" i="14"/>
  <c r="Y260" i="14"/>
  <c r="V260" i="14"/>
  <c r="V259" i="14" s="1"/>
  <c r="Q260" i="14"/>
  <c r="Q259" i="14" s="1"/>
  <c r="M260" i="14"/>
  <c r="M259" i="14" s="1"/>
  <c r="AC259" i="14"/>
  <c r="AB259" i="14"/>
  <c r="AA259" i="14"/>
  <c r="Z259" i="14"/>
  <c r="Y259" i="14"/>
  <c r="X259" i="14"/>
  <c r="W259" i="14"/>
  <c r="U259" i="14"/>
  <c r="T259" i="14"/>
  <c r="S259" i="14"/>
  <c r="R259" i="14"/>
  <c r="P259" i="14"/>
  <c r="O259" i="14"/>
  <c r="N259" i="14"/>
  <c r="L259" i="14"/>
  <c r="K259" i="14"/>
  <c r="J259" i="14"/>
  <c r="I259" i="14"/>
  <c r="H259" i="14"/>
  <c r="AB258" i="14"/>
  <c r="M258" i="14"/>
  <c r="M257" i="14"/>
  <c r="M256" i="14"/>
  <c r="AB255" i="14"/>
  <c r="AA255" i="14"/>
  <c r="Z255" i="14"/>
  <c r="Y255" i="14"/>
  <c r="X255" i="14"/>
  <c r="W255" i="14"/>
  <c r="V255" i="14"/>
  <c r="U255" i="14"/>
  <c r="T255" i="14"/>
  <c r="S255" i="14"/>
  <c r="R255" i="14"/>
  <c r="Q255" i="14"/>
  <c r="P255" i="14"/>
  <c r="O255" i="14"/>
  <c r="N255" i="14"/>
  <c r="L255" i="14"/>
  <c r="K255" i="14"/>
  <c r="J255" i="14"/>
  <c r="I255" i="14"/>
  <c r="H255" i="14"/>
  <c r="M254" i="14"/>
  <c r="AB253" i="14"/>
  <c r="AA253" i="14"/>
  <c r="Z253" i="14"/>
  <c r="Y253" i="14"/>
  <c r="X253" i="14"/>
  <c r="W253" i="14"/>
  <c r="V253" i="14"/>
  <c r="U253" i="14"/>
  <c r="T253" i="14"/>
  <c r="S253" i="14"/>
  <c r="R253" i="14"/>
  <c r="Q253" i="14"/>
  <c r="P253" i="14"/>
  <c r="O253" i="14"/>
  <c r="N253" i="14"/>
  <c r="M253" i="14"/>
  <c r="L253" i="14"/>
  <c r="K253" i="14"/>
  <c r="J253" i="14"/>
  <c r="I253" i="14"/>
  <c r="H253" i="14"/>
  <c r="M252" i="14"/>
  <c r="AB251" i="14"/>
  <c r="AA251" i="14"/>
  <c r="Z251" i="14"/>
  <c r="Y251" i="14"/>
  <c r="X251" i="14"/>
  <c r="W251" i="14"/>
  <c r="V251" i="14"/>
  <c r="U251" i="14"/>
  <c r="T251" i="14"/>
  <c r="S251" i="14"/>
  <c r="R251" i="14"/>
  <c r="Q251" i="14"/>
  <c r="P251" i="14"/>
  <c r="O251" i="14"/>
  <c r="N251" i="14"/>
  <c r="M251" i="14"/>
  <c r="L251" i="14"/>
  <c r="K251" i="14"/>
  <c r="J251" i="14"/>
  <c r="I251" i="14"/>
  <c r="H251" i="14"/>
  <c r="M250" i="14"/>
  <c r="M249" i="14"/>
  <c r="Y245" i="14"/>
  <c r="V245" i="14"/>
  <c r="Q245" i="14"/>
  <c r="Q235" i="14" s="1"/>
  <c r="M245" i="14"/>
  <c r="M244" i="14"/>
  <c r="M239" i="14"/>
  <c r="M238" i="14"/>
  <c r="V236" i="14"/>
  <c r="M236" i="14"/>
  <c r="AB235" i="14"/>
  <c r="AA235" i="14"/>
  <c r="Z235" i="14"/>
  <c r="Y235" i="14"/>
  <c r="X235" i="14"/>
  <c r="W235" i="14"/>
  <c r="U235" i="14"/>
  <c r="T235" i="14"/>
  <c r="S235" i="14"/>
  <c r="R235" i="14"/>
  <c r="P235" i="14"/>
  <c r="O235" i="14"/>
  <c r="N235" i="14"/>
  <c r="L235" i="14"/>
  <c r="K235" i="14"/>
  <c r="J235" i="14"/>
  <c r="I235" i="14"/>
  <c r="H235" i="14"/>
  <c r="M232" i="14"/>
  <c r="M231" i="14"/>
  <c r="AB230" i="14"/>
  <c r="AA230" i="14"/>
  <c r="Z230" i="14"/>
  <c r="X230" i="14"/>
  <c r="W230" i="14"/>
  <c r="V230" i="14"/>
  <c r="U230" i="14"/>
  <c r="T230" i="14"/>
  <c r="S230" i="14"/>
  <c r="R230" i="14"/>
  <c r="Q230" i="14"/>
  <c r="P230" i="14"/>
  <c r="O230" i="14"/>
  <c r="N230" i="14"/>
  <c r="L230" i="14"/>
  <c r="K230" i="14"/>
  <c r="J230" i="14"/>
  <c r="I230" i="14"/>
  <c r="H230" i="14"/>
  <c r="AC229" i="14"/>
  <c r="M227" i="14"/>
  <c r="M226" i="14"/>
  <c r="AB225" i="14"/>
  <c r="AA225" i="14"/>
  <c r="Z225" i="14"/>
  <c r="Y225" i="14"/>
  <c r="X225" i="14"/>
  <c r="W225" i="14"/>
  <c r="V225" i="14"/>
  <c r="U225" i="14"/>
  <c r="T225" i="14"/>
  <c r="S225" i="14"/>
  <c r="R225" i="14"/>
  <c r="Q225" i="14"/>
  <c r="P225" i="14"/>
  <c r="O225" i="14"/>
  <c r="N225" i="14"/>
  <c r="L225" i="14"/>
  <c r="K225" i="14"/>
  <c r="J225" i="14"/>
  <c r="I225" i="14"/>
  <c r="H225" i="14"/>
  <c r="Y224" i="14"/>
  <c r="Y221" i="14" s="1"/>
  <c r="V224" i="14"/>
  <c r="V221" i="14" s="1"/>
  <c r="Q224" i="14"/>
  <c r="Q221" i="14" s="1"/>
  <c r="M224" i="14"/>
  <c r="M223" i="14"/>
  <c r="M222" i="14"/>
  <c r="AB221" i="14"/>
  <c r="AA221" i="14"/>
  <c r="Z221" i="14"/>
  <c r="X221" i="14"/>
  <c r="W221" i="14"/>
  <c r="U221" i="14"/>
  <c r="T221" i="14"/>
  <c r="S221" i="14"/>
  <c r="R221" i="14"/>
  <c r="P221" i="14"/>
  <c r="O221" i="14"/>
  <c r="N221" i="14"/>
  <c r="L221" i="14"/>
  <c r="K221" i="14"/>
  <c r="J221" i="14"/>
  <c r="I221" i="14"/>
  <c r="H221" i="14"/>
  <c r="M220" i="14"/>
  <c r="M213" i="14"/>
  <c r="M212" i="14"/>
  <c r="M210" i="14"/>
  <c r="M209" i="14"/>
  <c r="AB208" i="14"/>
  <c r="AA208" i="14"/>
  <c r="Z208" i="14"/>
  <c r="Y208" i="14"/>
  <c r="X208" i="14"/>
  <c r="W208" i="14"/>
  <c r="V208" i="14"/>
  <c r="U208" i="14"/>
  <c r="T208" i="14"/>
  <c r="S208" i="14"/>
  <c r="R208" i="14"/>
  <c r="Q208" i="14"/>
  <c r="P208" i="14"/>
  <c r="O208" i="14"/>
  <c r="N208" i="14"/>
  <c r="L208" i="14"/>
  <c r="K208" i="14"/>
  <c r="J208" i="14"/>
  <c r="I208" i="14"/>
  <c r="H208" i="14"/>
  <c r="AC207" i="14"/>
  <c r="Y206" i="14"/>
  <c r="V206" i="14"/>
  <c r="Q206" i="14"/>
  <c r="M206" i="14"/>
  <c r="Y205" i="14"/>
  <c r="V205" i="14"/>
  <c r="Q205" i="14"/>
  <c r="M205" i="14"/>
  <c r="Y204" i="14"/>
  <c r="V204" i="14"/>
  <c r="Q204" i="14"/>
  <c r="M204" i="14"/>
  <c r="Y203" i="14"/>
  <c r="V203" i="14"/>
  <c r="Q203" i="14"/>
  <c r="M203" i="14"/>
  <c r="O202" i="14"/>
  <c r="O191" i="14" s="1"/>
  <c r="N202" i="14"/>
  <c r="L202" i="14"/>
  <c r="L191" i="14" s="1"/>
  <c r="K202" i="14"/>
  <c r="K191" i="14" s="1"/>
  <c r="Y201" i="14"/>
  <c r="Y193" i="14" s="1"/>
  <c r="Y191" i="14" s="1"/>
  <c r="V201" i="14"/>
  <c r="Q201" i="14"/>
  <c r="M201" i="14"/>
  <c r="AA193" i="14"/>
  <c r="AA191" i="14" s="1"/>
  <c r="Z193" i="14"/>
  <c r="Z191" i="14" s="1"/>
  <c r="X193" i="14"/>
  <c r="X191" i="14" s="1"/>
  <c r="W193" i="14"/>
  <c r="W191" i="14" s="1"/>
  <c r="V193" i="14"/>
  <c r="V191" i="14" s="1"/>
  <c r="U193" i="14"/>
  <c r="U191" i="14" s="1"/>
  <c r="T193" i="14"/>
  <c r="T191" i="14" s="1"/>
  <c r="S193" i="14"/>
  <c r="S191" i="14" s="1"/>
  <c r="R193" i="14"/>
  <c r="R191" i="14" s="1"/>
  <c r="Q193" i="14"/>
  <c r="Q191" i="14" s="1"/>
  <c r="P193" i="14"/>
  <c r="P191" i="14" s="1"/>
  <c r="I193" i="14"/>
  <c r="I191" i="14" s="1"/>
  <c r="H193" i="14"/>
  <c r="H191" i="14" s="1"/>
  <c r="M192" i="14"/>
  <c r="AC191" i="14"/>
  <c r="AB191" i="14"/>
  <c r="J191" i="14"/>
  <c r="M190" i="14"/>
  <c r="M189" i="14"/>
  <c r="M188" i="14"/>
  <c r="AB187" i="14"/>
  <c r="AA187" i="14"/>
  <c r="Z187" i="14"/>
  <c r="Y187" i="14"/>
  <c r="X187" i="14"/>
  <c r="W187" i="14"/>
  <c r="V187" i="14"/>
  <c r="U187" i="14"/>
  <c r="T187" i="14"/>
  <c r="S187" i="14"/>
  <c r="R187" i="14"/>
  <c r="Q187" i="14"/>
  <c r="P187" i="14"/>
  <c r="O187" i="14"/>
  <c r="N187" i="14"/>
  <c r="L187" i="14"/>
  <c r="K187" i="14"/>
  <c r="J187" i="14"/>
  <c r="I187" i="14"/>
  <c r="H187" i="14"/>
  <c r="M186" i="14"/>
  <c r="M185" i="14"/>
  <c r="AB184" i="14"/>
  <c r="AA184" i="14"/>
  <c r="Z184" i="14"/>
  <c r="Y184" i="14"/>
  <c r="X184" i="14"/>
  <c r="W184" i="14"/>
  <c r="V184" i="14"/>
  <c r="U184" i="14"/>
  <c r="T184" i="14"/>
  <c r="S184" i="14"/>
  <c r="R184" i="14"/>
  <c r="Q184" i="14"/>
  <c r="P184" i="14"/>
  <c r="O184" i="14"/>
  <c r="N184" i="14"/>
  <c r="L184" i="14"/>
  <c r="K184" i="14"/>
  <c r="J184" i="14"/>
  <c r="I184" i="14"/>
  <c r="H184" i="14"/>
  <c r="M178" i="14"/>
  <c r="M177" i="14"/>
  <c r="M176" i="14"/>
  <c r="M175" i="14"/>
  <c r="M174" i="14"/>
  <c r="AB173" i="14"/>
  <c r="AA173" i="14"/>
  <c r="Z173" i="14"/>
  <c r="Y173" i="14"/>
  <c r="X173" i="14"/>
  <c r="W173" i="14"/>
  <c r="V173" i="14"/>
  <c r="U173" i="14"/>
  <c r="T173" i="14"/>
  <c r="S173" i="14"/>
  <c r="R173" i="14"/>
  <c r="Q173" i="14"/>
  <c r="P173" i="14"/>
  <c r="O173" i="14"/>
  <c r="N173" i="14"/>
  <c r="L173" i="14"/>
  <c r="K173" i="14"/>
  <c r="J173" i="14"/>
  <c r="I173" i="14"/>
  <c r="H173" i="14"/>
  <c r="Q172" i="14"/>
  <c r="M172" i="14"/>
  <c r="Q170" i="14"/>
  <c r="M170" i="14"/>
  <c r="AB169" i="14"/>
  <c r="Q169" i="14"/>
  <c r="M169" i="14"/>
  <c r="AB168" i="14"/>
  <c r="AA168" i="14"/>
  <c r="Z168" i="14"/>
  <c r="Y168" i="14"/>
  <c r="X168" i="14"/>
  <c r="W168" i="14"/>
  <c r="V168" i="14"/>
  <c r="U168" i="14"/>
  <c r="T168" i="14"/>
  <c r="S168" i="14"/>
  <c r="R168" i="14"/>
  <c r="P168" i="14"/>
  <c r="O168" i="14"/>
  <c r="N168" i="14"/>
  <c r="L168" i="14"/>
  <c r="K168" i="14"/>
  <c r="J168" i="14"/>
  <c r="I168" i="14"/>
  <c r="H168" i="14"/>
  <c r="M167" i="14"/>
  <c r="M166" i="14"/>
  <c r="M164" i="14"/>
  <c r="AB163" i="14"/>
  <c r="AA163" i="14"/>
  <c r="Z163" i="14"/>
  <c r="Y163" i="14"/>
  <c r="X163" i="14"/>
  <c r="W163" i="14"/>
  <c r="V163" i="14"/>
  <c r="U163" i="14"/>
  <c r="T163" i="14"/>
  <c r="S163" i="14"/>
  <c r="R163" i="14"/>
  <c r="Q163" i="14"/>
  <c r="P163" i="14"/>
  <c r="O163" i="14"/>
  <c r="N163" i="14"/>
  <c r="L163" i="14"/>
  <c r="K163" i="14"/>
  <c r="J163" i="14"/>
  <c r="I163" i="14"/>
  <c r="H163" i="14"/>
  <c r="Q160" i="14"/>
  <c r="M160" i="14"/>
  <c r="Q158" i="14"/>
  <c r="M158" i="14"/>
  <c r="M156" i="14"/>
  <c r="M155" i="14"/>
  <c r="M153" i="14"/>
  <c r="M152" i="14"/>
  <c r="Q151" i="14"/>
  <c r="Q150" i="14"/>
  <c r="AA149" i="14"/>
  <c r="AA142" i="14" s="1"/>
  <c r="Z149" i="14"/>
  <c r="Z142" i="14" s="1"/>
  <c r="Y149" i="14"/>
  <c r="Y142" i="14" s="1"/>
  <c r="X149" i="14"/>
  <c r="X142" i="14" s="1"/>
  <c r="W149" i="14"/>
  <c r="W142" i="14" s="1"/>
  <c r="V149" i="14"/>
  <c r="V142" i="14" s="1"/>
  <c r="U149" i="14"/>
  <c r="U142" i="14" s="1"/>
  <c r="T149" i="14"/>
  <c r="T142" i="14" s="1"/>
  <c r="S149" i="14"/>
  <c r="S142" i="14" s="1"/>
  <c r="R149" i="14"/>
  <c r="R142" i="14" s="1"/>
  <c r="P149" i="14"/>
  <c r="P142" i="14" s="1"/>
  <c r="O149" i="14"/>
  <c r="O142" i="14" s="1"/>
  <c r="N149" i="14"/>
  <c r="N142" i="14" s="1"/>
  <c r="L149" i="14"/>
  <c r="L142" i="14" s="1"/>
  <c r="K149" i="14"/>
  <c r="K142" i="14" s="1"/>
  <c r="J149" i="14"/>
  <c r="J142" i="14" s="1"/>
  <c r="Q148" i="14"/>
  <c r="M148" i="14"/>
  <c r="Q147" i="14"/>
  <c r="M147" i="14"/>
  <c r="Q146" i="14"/>
  <c r="M146" i="14"/>
  <c r="Q145" i="14"/>
  <c r="M145" i="14"/>
  <c r="Q144" i="14"/>
  <c r="M144" i="14"/>
  <c r="Q143" i="14"/>
  <c r="M143" i="14"/>
  <c r="AC142" i="14"/>
  <c r="AB142" i="14"/>
  <c r="I142" i="14"/>
  <c r="H142" i="14"/>
  <c r="M141" i="14"/>
  <c r="M140" i="14"/>
  <c r="M139" i="14"/>
  <c r="M138" i="14"/>
  <c r="AB137" i="14"/>
  <c r="AA137" i="14"/>
  <c r="Z137" i="14"/>
  <c r="Y137" i="14"/>
  <c r="X137" i="14"/>
  <c r="W137" i="14"/>
  <c r="W136" i="14" s="1"/>
  <c r="W135" i="14" s="1"/>
  <c r="W134" i="14" s="1"/>
  <c r="W133" i="14" s="1"/>
  <c r="W132" i="14" s="1"/>
  <c r="W131" i="14" s="1"/>
  <c r="W130" i="14" s="1"/>
  <c r="W129" i="14" s="1"/>
  <c r="V137" i="14"/>
  <c r="V136" i="14" s="1"/>
  <c r="V135" i="14" s="1"/>
  <c r="V134" i="14" s="1"/>
  <c r="V133" i="14" s="1"/>
  <c r="V132" i="14" s="1"/>
  <c r="V131" i="14" s="1"/>
  <c r="V130" i="14" s="1"/>
  <c r="V129" i="14" s="1"/>
  <c r="U137" i="14"/>
  <c r="T137" i="14"/>
  <c r="S137" i="14"/>
  <c r="S136" i="14" s="1"/>
  <c r="S135" i="14" s="1"/>
  <c r="R137" i="14"/>
  <c r="Q137" i="14"/>
  <c r="P137" i="14"/>
  <c r="O137" i="14"/>
  <c r="N137" i="14"/>
  <c r="L137" i="14"/>
  <c r="K137" i="14"/>
  <c r="J137" i="14"/>
  <c r="I137" i="14"/>
  <c r="H137" i="14"/>
  <c r="M135" i="14"/>
  <c r="M134" i="14"/>
  <c r="AB133" i="14"/>
  <c r="AA133" i="14"/>
  <c r="Z133" i="14"/>
  <c r="O133" i="14"/>
  <c r="N133" i="14"/>
  <c r="L133" i="14"/>
  <c r="K133" i="14"/>
  <c r="AB132" i="14"/>
  <c r="M132" i="14"/>
  <c r="M131" i="14"/>
  <c r="M130" i="14"/>
  <c r="AB129" i="14"/>
  <c r="O129" i="14"/>
  <c r="N129" i="14"/>
  <c r="L129" i="14"/>
  <c r="K129" i="14"/>
  <c r="AB128" i="14"/>
  <c r="Y128" i="14"/>
  <c r="V128" i="14"/>
  <c r="Q128" i="14"/>
  <c r="M128" i="14"/>
  <c r="Y127" i="14"/>
  <c r="V127" i="14"/>
  <c r="Q127" i="14"/>
  <c r="M127" i="14"/>
  <c r="Y126" i="14"/>
  <c r="V126" i="14"/>
  <c r="Q126" i="14"/>
  <c r="M126" i="14"/>
  <c r="Y125" i="14"/>
  <c r="V125" i="14"/>
  <c r="Q125" i="14"/>
  <c r="M125" i="14"/>
  <c r="AB124" i="14"/>
  <c r="V124" i="14"/>
  <c r="S124" i="14"/>
  <c r="O124" i="14"/>
  <c r="O462" i="14" s="1"/>
  <c r="N124" i="14"/>
  <c r="L124" i="14"/>
  <c r="K124" i="14"/>
  <c r="K462" i="14" s="1"/>
  <c r="M122" i="14"/>
  <c r="M121" i="14"/>
  <c r="M120" i="14"/>
  <c r="AB119" i="14"/>
  <c r="AA119" i="14"/>
  <c r="Z119" i="14"/>
  <c r="Z105" i="14" s="1"/>
  <c r="Y119" i="14"/>
  <c r="X119" i="14"/>
  <c r="X105" i="14" s="1"/>
  <c r="W119" i="14"/>
  <c r="V119" i="14"/>
  <c r="U119" i="14"/>
  <c r="U105" i="14" s="1"/>
  <c r="T119" i="14"/>
  <c r="T105" i="14" s="1"/>
  <c r="S119" i="14"/>
  <c r="R119" i="14"/>
  <c r="R105" i="14" s="1"/>
  <c r="Q119" i="14"/>
  <c r="P119" i="14"/>
  <c r="P105" i="14" s="1"/>
  <c r="O119" i="14"/>
  <c r="N119" i="14"/>
  <c r="L119" i="14"/>
  <c r="K119" i="14"/>
  <c r="I119" i="14"/>
  <c r="I105" i="14" s="1"/>
  <c r="H119" i="14"/>
  <c r="H105" i="14" s="1"/>
  <c r="M117" i="14"/>
  <c r="M114" i="14"/>
  <c r="M113" i="14"/>
  <c r="M112" i="14"/>
  <c r="M111" i="14"/>
  <c r="XFD110" i="14"/>
  <c r="M107" i="14"/>
  <c r="Y106" i="14"/>
  <c r="V106" i="14"/>
  <c r="Q106" i="14"/>
  <c r="M106" i="14"/>
  <c r="AC105" i="14"/>
  <c r="AC104" i="14" s="1"/>
  <c r="J105" i="14"/>
  <c r="Q103" i="14"/>
  <c r="M103" i="14"/>
  <c r="Q102" i="14"/>
  <c r="M102" i="14"/>
  <c r="AC101" i="14"/>
  <c r="AB101" i="14"/>
  <c r="AA101" i="14"/>
  <c r="Z101" i="14"/>
  <c r="Y101" i="14"/>
  <c r="X101" i="14"/>
  <c r="W101" i="14"/>
  <c r="V101" i="14"/>
  <c r="U101" i="14"/>
  <c r="T101" i="14"/>
  <c r="S101" i="14"/>
  <c r="R101" i="14"/>
  <c r="P101" i="14"/>
  <c r="O101" i="14"/>
  <c r="N101" i="14"/>
  <c r="L101" i="14"/>
  <c r="K101" i="14"/>
  <c r="J101" i="14"/>
  <c r="I101" i="14"/>
  <c r="H101" i="14"/>
  <c r="Y100" i="14"/>
  <c r="V100" i="14"/>
  <c r="Q100" i="14"/>
  <c r="M100" i="14"/>
  <c r="Y99" i="14"/>
  <c r="V99" i="14"/>
  <c r="Q99" i="14"/>
  <c r="M99" i="14"/>
  <c r="Y98" i="14"/>
  <c r="V98" i="14"/>
  <c r="Q98" i="14"/>
  <c r="M98" i="14"/>
  <c r="M97" i="14" s="1"/>
  <c r="M96" i="14" s="1"/>
  <c r="AB97" i="14"/>
  <c r="AB96" i="14" s="1"/>
  <c r="O97" i="14"/>
  <c r="O478" i="14" s="1"/>
  <c r="N97" i="14"/>
  <c r="N478" i="14" s="1"/>
  <c r="L97" i="14"/>
  <c r="L96" i="14" s="1"/>
  <c r="K97" i="14"/>
  <c r="K96" i="14" s="1"/>
  <c r="AA96" i="14"/>
  <c r="Z96" i="14"/>
  <c r="Y96" i="14"/>
  <c r="X96" i="14"/>
  <c r="W96" i="14"/>
  <c r="V96" i="14"/>
  <c r="U96" i="14"/>
  <c r="T96" i="14"/>
  <c r="S96" i="14"/>
  <c r="R96" i="14"/>
  <c r="Q96" i="14"/>
  <c r="P96" i="14"/>
  <c r="J96" i="14"/>
  <c r="I96" i="14"/>
  <c r="H96" i="14"/>
  <c r="Y95" i="14"/>
  <c r="V95" i="14"/>
  <c r="Q95" i="14"/>
  <c r="M95" i="14"/>
  <c r="Y94" i="14"/>
  <c r="V94" i="14"/>
  <c r="Q94" i="14"/>
  <c r="M94" i="14"/>
  <c r="Y93" i="14"/>
  <c r="V93" i="14"/>
  <c r="Q93" i="14"/>
  <c r="M93" i="14"/>
  <c r="Y92" i="14"/>
  <c r="V92" i="14"/>
  <c r="Q92" i="14"/>
  <c r="M92" i="14"/>
  <c r="Y91" i="14"/>
  <c r="V91" i="14"/>
  <c r="Q91" i="14"/>
  <c r="M91" i="14"/>
  <c r="AB90" i="14"/>
  <c r="V90" i="14"/>
  <c r="V463" i="14" s="1"/>
  <c r="S90" i="14"/>
  <c r="S463" i="14" s="1"/>
  <c r="O90" i="14"/>
  <c r="O463" i="14" s="1"/>
  <c r="N90" i="14"/>
  <c r="N463" i="14" s="1"/>
  <c r="L90" i="14"/>
  <c r="L463" i="14" s="1"/>
  <c r="K90" i="14"/>
  <c r="K463" i="14" s="1"/>
  <c r="Y89" i="14"/>
  <c r="V89" i="14"/>
  <c r="Q89" i="14"/>
  <c r="M89" i="14"/>
  <c r="Y88" i="14"/>
  <c r="V88" i="14"/>
  <c r="Q88" i="14"/>
  <c r="M88" i="14"/>
  <c r="Y87" i="14"/>
  <c r="V87" i="14"/>
  <c r="Q87" i="14"/>
  <c r="M87" i="14"/>
  <c r="Y86" i="14"/>
  <c r="V86" i="14"/>
  <c r="Q86" i="14"/>
  <c r="M86" i="14"/>
  <c r="Y85" i="14"/>
  <c r="V85" i="14"/>
  <c r="Q85" i="14"/>
  <c r="M85" i="14"/>
  <c r="AB84" i="14"/>
  <c r="AA84" i="14"/>
  <c r="Z84" i="14"/>
  <c r="Y84" i="14" s="1"/>
  <c r="X84" i="14"/>
  <c r="W84" i="14"/>
  <c r="T84" i="14"/>
  <c r="S84" i="14"/>
  <c r="O84" i="14"/>
  <c r="N84" i="14"/>
  <c r="L84" i="14"/>
  <c r="K84" i="14"/>
  <c r="J84" i="14"/>
  <c r="M83" i="14"/>
  <c r="M82" i="14"/>
  <c r="M81" i="14"/>
  <c r="M80" i="14"/>
  <c r="M79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O508" i="14" s="1"/>
  <c r="N78" i="14"/>
  <c r="N508" i="14" s="1"/>
  <c r="L78" i="14"/>
  <c r="K78" i="14"/>
  <c r="J78" i="14"/>
  <c r="I78" i="14"/>
  <c r="H78" i="14"/>
  <c r="V77" i="14"/>
  <c r="Q77" i="14"/>
  <c r="M77" i="14"/>
  <c r="V76" i="14"/>
  <c r="Q76" i="14"/>
  <c r="M76" i="14"/>
  <c r="V75" i="14"/>
  <c r="Q75" i="14"/>
  <c r="M75" i="14"/>
  <c r="AB74" i="14"/>
  <c r="V74" i="14"/>
  <c r="V461" i="14" s="1"/>
  <c r="S74" i="14"/>
  <c r="S461" i="14" s="1"/>
  <c r="O74" i="14"/>
  <c r="O461" i="14" s="1"/>
  <c r="N74" i="14"/>
  <c r="N461" i="14" s="1"/>
  <c r="L74" i="14"/>
  <c r="L461" i="14" s="1"/>
  <c r="K74" i="14"/>
  <c r="K461" i="14" s="1"/>
  <c r="Y73" i="14"/>
  <c r="V73" i="14"/>
  <c r="Q73" i="14"/>
  <c r="M73" i="14"/>
  <c r="Y72" i="14"/>
  <c r="V72" i="14"/>
  <c r="Q72" i="14"/>
  <c r="M72" i="14"/>
  <c r="Y71" i="14"/>
  <c r="V71" i="14"/>
  <c r="Q71" i="14"/>
  <c r="M71" i="14"/>
  <c r="AB70" i="14"/>
  <c r="AA70" i="14"/>
  <c r="Z70" i="14"/>
  <c r="Y70" i="14" s="1"/>
  <c r="X70" i="14"/>
  <c r="W70" i="14"/>
  <c r="T70" i="14"/>
  <c r="S70" i="14"/>
  <c r="O70" i="14"/>
  <c r="N70" i="14"/>
  <c r="K70" i="14"/>
  <c r="J70" i="14"/>
  <c r="M69" i="14"/>
  <c r="M68" i="14"/>
  <c r="M67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L66" i="14"/>
  <c r="K66" i="14"/>
  <c r="J66" i="14"/>
  <c r="I66" i="14"/>
  <c r="H66" i="14"/>
  <c r="Y64" i="14"/>
  <c r="Y62" i="14" s="1"/>
  <c r="V64" i="14"/>
  <c r="V62" i="14" s="1"/>
  <c r="Q64" i="14"/>
  <c r="Q62" i="14" s="1"/>
  <c r="M64" i="14"/>
  <c r="M63" i="14"/>
  <c r="H63" i="14"/>
  <c r="H62" i="14" s="1"/>
  <c r="AB62" i="14"/>
  <c r="AA62" i="14"/>
  <c r="Z62" i="14"/>
  <c r="X62" i="14"/>
  <c r="W62" i="14"/>
  <c r="U62" i="14"/>
  <c r="T62" i="14"/>
  <c r="S62" i="14"/>
  <c r="R62" i="14"/>
  <c r="P62" i="14"/>
  <c r="O62" i="14"/>
  <c r="N62" i="14"/>
  <c r="L62" i="14"/>
  <c r="K62" i="14"/>
  <c r="J62" i="14"/>
  <c r="I62" i="14"/>
  <c r="Q61" i="14"/>
  <c r="M61" i="14"/>
  <c r="M60" i="14"/>
  <c r="M59" i="14"/>
  <c r="M58" i="14"/>
  <c r="M57" i="14"/>
  <c r="M54" i="14"/>
  <c r="M53" i="14"/>
  <c r="M52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L51" i="14"/>
  <c r="K51" i="14"/>
  <c r="J51" i="14"/>
  <c r="I51" i="14"/>
  <c r="H51" i="14"/>
  <c r="AC50" i="14"/>
  <c r="Y49" i="14"/>
  <c r="V49" i="14"/>
  <c r="Q49" i="14"/>
  <c r="M49" i="14"/>
  <c r="Y48" i="14"/>
  <c r="V48" i="14"/>
  <c r="Q48" i="14"/>
  <c r="Q46" i="14" s="1"/>
  <c r="M48" i="14"/>
  <c r="M527" i="14" s="1"/>
  <c r="M47" i="14"/>
  <c r="M46" i="14" s="1"/>
  <c r="AB46" i="14"/>
  <c r="AA46" i="14"/>
  <c r="Z46" i="14"/>
  <c r="Y46" i="14"/>
  <c r="X46" i="14"/>
  <c r="W46" i="14"/>
  <c r="V46" i="14"/>
  <c r="U46" i="14"/>
  <c r="T46" i="14"/>
  <c r="S46" i="14"/>
  <c r="R46" i="14"/>
  <c r="P46" i="14"/>
  <c r="O46" i="14"/>
  <c r="N46" i="14"/>
  <c r="L46" i="14"/>
  <c r="K46" i="14"/>
  <c r="J46" i="14"/>
  <c r="I46" i="14"/>
  <c r="H46" i="14"/>
  <c r="M45" i="14"/>
  <c r="AB44" i="14"/>
  <c r="AB38" i="14" s="1"/>
  <c r="M44" i="14"/>
  <c r="M43" i="14"/>
  <c r="M42" i="14"/>
  <c r="M41" i="14"/>
  <c r="M40" i="14"/>
  <c r="M39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L38" i="14"/>
  <c r="K38" i="14"/>
  <c r="J38" i="14"/>
  <c r="I38" i="14"/>
  <c r="H38" i="14"/>
  <c r="AC37" i="14"/>
  <c r="AB36" i="14"/>
  <c r="AB35" i="14" s="1"/>
  <c r="M36" i="14"/>
  <c r="AC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L35" i="14"/>
  <c r="K35" i="14"/>
  <c r="J35" i="14"/>
  <c r="I35" i="14"/>
  <c r="H35" i="14"/>
  <c r="M34" i="14"/>
  <c r="M33" i="14"/>
  <c r="Y32" i="14"/>
  <c r="V32" i="14"/>
  <c r="V31" i="14" s="1"/>
  <c r="Q32" i="14"/>
  <c r="M32" i="14"/>
  <c r="AC31" i="14"/>
  <c r="AB31" i="14"/>
  <c r="AA31" i="14"/>
  <c r="Z31" i="14"/>
  <c r="X31" i="14"/>
  <c r="W31" i="14"/>
  <c r="U31" i="14"/>
  <c r="T31" i="14"/>
  <c r="S31" i="14"/>
  <c r="R31" i="14"/>
  <c r="Q31" i="14"/>
  <c r="P31" i="14"/>
  <c r="O31" i="14"/>
  <c r="N31" i="14"/>
  <c r="L31" i="14"/>
  <c r="K31" i="14"/>
  <c r="J31" i="14"/>
  <c r="I31" i="14"/>
  <c r="H31" i="14"/>
  <c r="M30" i="14"/>
  <c r="M29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L28" i="14"/>
  <c r="K28" i="14"/>
  <c r="J28" i="14"/>
  <c r="I28" i="14"/>
  <c r="H28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M25" i="14"/>
  <c r="M24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L23" i="14"/>
  <c r="K23" i="14"/>
  <c r="J23" i="14"/>
  <c r="I23" i="14"/>
  <c r="H23" i="14"/>
  <c r="M22" i="14"/>
  <c r="M21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L20" i="14"/>
  <c r="K20" i="14"/>
  <c r="J20" i="14"/>
  <c r="I20" i="14"/>
  <c r="H20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M17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V15" i="14"/>
  <c r="V14" i="14" s="1"/>
  <c r="Q15" i="14"/>
  <c r="M15" i="14"/>
  <c r="M14" i="14" s="1"/>
  <c r="AB14" i="14"/>
  <c r="AA14" i="14"/>
  <c r="Z14" i="14"/>
  <c r="Y14" i="14"/>
  <c r="X14" i="14"/>
  <c r="W14" i="14"/>
  <c r="U14" i="14"/>
  <c r="T14" i="14"/>
  <c r="S14" i="14"/>
  <c r="R14" i="14"/>
  <c r="Q14" i="14"/>
  <c r="P14" i="14"/>
  <c r="O14" i="14"/>
  <c r="N14" i="14"/>
  <c r="L14" i="14"/>
  <c r="K14" i="14"/>
  <c r="J14" i="14"/>
  <c r="I14" i="14"/>
  <c r="H14" i="14"/>
  <c r="AC13" i="14"/>
  <c r="S455" i="14" l="1"/>
  <c r="Q455" i="14" s="1"/>
  <c r="M430" i="14"/>
  <c r="AB13" i="14"/>
  <c r="O37" i="14"/>
  <c r="X13" i="14"/>
  <c r="M515" i="14"/>
  <c r="Q101" i="14"/>
  <c r="K386" i="14"/>
  <c r="J466" i="14"/>
  <c r="J465" i="14" s="1"/>
  <c r="AB441" i="14"/>
  <c r="S37" i="14"/>
  <c r="U37" i="14"/>
  <c r="W37" i="14"/>
  <c r="Y37" i="14"/>
  <c r="AA37" i="14"/>
  <c r="Q37" i="14"/>
  <c r="Z13" i="14"/>
  <c r="M405" i="14"/>
  <c r="M441" i="14"/>
  <c r="V235" i="14"/>
  <c r="M375" i="14"/>
  <c r="Q386" i="14"/>
  <c r="U386" i="14"/>
  <c r="Y386" i="14"/>
  <c r="AA460" i="14"/>
  <c r="N13" i="14"/>
  <c r="R13" i="14"/>
  <c r="V13" i="14"/>
  <c r="U13" i="14"/>
  <c r="M28" i="14"/>
  <c r="I37" i="14"/>
  <c r="Y457" i="14"/>
  <c r="P13" i="14"/>
  <c r="Y13" i="14"/>
  <c r="O386" i="14"/>
  <c r="S386" i="14"/>
  <c r="M394" i="14"/>
  <c r="M387" i="14" s="1"/>
  <c r="I286" i="14"/>
  <c r="I285" i="14" s="1"/>
  <c r="I386" i="14"/>
  <c r="Y430" i="14"/>
  <c r="Y452" i="14" s="1"/>
  <c r="Y475" i="14" s="1"/>
  <c r="T13" i="14"/>
  <c r="P104" i="14"/>
  <c r="U162" i="14"/>
  <c r="Y162" i="14"/>
  <c r="M374" i="14"/>
  <c r="W386" i="14"/>
  <c r="V460" i="14"/>
  <c r="Z104" i="14"/>
  <c r="O162" i="14"/>
  <c r="S162" i="14"/>
  <c r="W162" i="14"/>
  <c r="AA162" i="14"/>
  <c r="AD262" i="14"/>
  <c r="Y31" i="14"/>
  <c r="M35" i="14"/>
  <c r="Z460" i="14"/>
  <c r="N96" i="14"/>
  <c r="H162" i="14"/>
  <c r="L162" i="14"/>
  <c r="L65" i="14"/>
  <c r="L50" i="14" s="1"/>
  <c r="O96" i="14"/>
  <c r="M101" i="14"/>
  <c r="K229" i="14"/>
  <c r="AF262" i="14"/>
  <c r="Y374" i="14"/>
  <c r="V387" i="14"/>
  <c r="V386" i="14" s="1"/>
  <c r="V430" i="14"/>
  <c r="Y408" i="15"/>
  <c r="Y474" i="15" s="1"/>
  <c r="Y473" i="15" s="1"/>
  <c r="W13" i="14"/>
  <c r="AA13" i="14"/>
  <c r="AB37" i="14"/>
  <c r="N343" i="14"/>
  <c r="N286" i="14" s="1"/>
  <c r="N285" i="14" s="1"/>
  <c r="M173" i="14"/>
  <c r="N162" i="14"/>
  <c r="Q276" i="14"/>
  <c r="AF162" i="14"/>
  <c r="K37" i="14"/>
  <c r="M129" i="14"/>
  <c r="M133" i="14"/>
  <c r="R207" i="14"/>
  <c r="T207" i="14"/>
  <c r="V207" i="14"/>
  <c r="X207" i="14"/>
  <c r="AB207" i="14"/>
  <c r="M318" i="14"/>
  <c r="AA386" i="14"/>
  <c r="O13" i="14"/>
  <c r="Q13" i="14"/>
  <c r="S13" i="14"/>
  <c r="H13" i="14"/>
  <c r="J13" i="14"/>
  <c r="L13" i="14"/>
  <c r="M38" i="14"/>
  <c r="M37" i="14" s="1"/>
  <c r="M51" i="14"/>
  <c r="M137" i="14"/>
  <c r="AB229" i="14"/>
  <c r="W264" i="14"/>
  <c r="Y265" i="14"/>
  <c r="Y264" i="14" s="1"/>
  <c r="P264" i="14"/>
  <c r="V162" i="14"/>
  <c r="L207" i="14"/>
  <c r="W286" i="14"/>
  <c r="W285" i="14" s="1"/>
  <c r="X386" i="14"/>
  <c r="Z386" i="14"/>
  <c r="Y460" i="14"/>
  <c r="J104" i="14"/>
  <c r="H229" i="14"/>
  <c r="J229" i="14"/>
  <c r="L229" i="14"/>
  <c r="O229" i="14"/>
  <c r="Q229" i="14"/>
  <c r="S229" i="14"/>
  <c r="U229" i="14"/>
  <c r="W229" i="14"/>
  <c r="I229" i="14"/>
  <c r="N229" i="14"/>
  <c r="P229" i="14"/>
  <c r="R229" i="14"/>
  <c r="T229" i="14"/>
  <c r="V229" i="14"/>
  <c r="X229" i="14"/>
  <c r="M235" i="14"/>
  <c r="Y229" i="14"/>
  <c r="AB303" i="14"/>
  <c r="H264" i="14"/>
  <c r="S286" i="14"/>
  <c r="S285" i="14" s="1"/>
  <c r="AA286" i="14"/>
  <c r="AA285" i="14" s="1"/>
  <c r="H466" i="14"/>
  <c r="H465" i="14" s="1"/>
  <c r="O65" i="14"/>
  <c r="O50" i="14" s="1"/>
  <c r="S65" i="14"/>
  <c r="S50" i="14" s="1"/>
  <c r="W65" i="14"/>
  <c r="W50" i="14" s="1"/>
  <c r="AA65" i="14"/>
  <c r="AA50" i="14" s="1"/>
  <c r="T104" i="14"/>
  <c r="Y105" i="14"/>
  <c r="Y104" i="14" s="1"/>
  <c r="H104" i="14"/>
  <c r="N105" i="14"/>
  <c r="N104" i="14" s="1"/>
  <c r="R104" i="14"/>
  <c r="AD104" i="14" s="1"/>
  <c r="X104" i="14"/>
  <c r="M119" i="14"/>
  <c r="O520" i="14"/>
  <c r="Q149" i="14"/>
  <c r="Q142" i="14" s="1"/>
  <c r="M149" i="14"/>
  <c r="M142" i="14" s="1"/>
  <c r="R162" i="14"/>
  <c r="Z162" i="14"/>
  <c r="M163" i="14"/>
  <c r="Q168" i="14"/>
  <c r="Q162" i="14" s="1"/>
  <c r="M168" i="14"/>
  <c r="M184" i="14"/>
  <c r="M225" i="14"/>
  <c r="N264" i="14"/>
  <c r="X264" i="14"/>
  <c r="M276" i="14"/>
  <c r="Q303" i="14"/>
  <c r="Y303" i="14"/>
  <c r="M303" i="14"/>
  <c r="V303" i="14"/>
  <c r="H286" i="14"/>
  <c r="H285" i="14" s="1"/>
  <c r="J286" i="14"/>
  <c r="J285" i="14" s="1"/>
  <c r="V347" i="14"/>
  <c r="V343" i="14" s="1"/>
  <c r="AB347" i="14"/>
  <c r="AB343" i="14" s="1"/>
  <c r="AB286" i="14" s="1"/>
  <c r="AB285" i="14" s="1"/>
  <c r="Q347" i="14"/>
  <c r="Q343" i="14" s="1"/>
  <c r="Y347" i="14"/>
  <c r="Y343" i="14" s="1"/>
  <c r="Y318" i="14" s="1"/>
  <c r="R286" i="14"/>
  <c r="R285" i="14" s="1"/>
  <c r="M360" i="14"/>
  <c r="M356" i="14" s="1"/>
  <c r="M473" i="15"/>
  <c r="Z286" i="14"/>
  <c r="Z285" i="14" s="1"/>
  <c r="K286" i="14"/>
  <c r="K285" i="14" s="1"/>
  <c r="H386" i="14"/>
  <c r="J386" i="14"/>
  <c r="L386" i="14"/>
  <c r="N386" i="14"/>
  <c r="P386" i="14"/>
  <c r="R386" i="14"/>
  <c r="T386" i="14"/>
  <c r="M62" i="14"/>
  <c r="H65" i="14"/>
  <c r="H50" i="14" s="1"/>
  <c r="Y65" i="14"/>
  <c r="Y50" i="14" s="1"/>
  <c r="M78" i="14"/>
  <c r="M508" i="14" s="1"/>
  <c r="K105" i="14"/>
  <c r="K104" i="14" s="1"/>
  <c r="O105" i="14"/>
  <c r="O104" i="14" s="1"/>
  <c r="U104" i="14"/>
  <c r="AA105" i="14"/>
  <c r="AA104" i="14" s="1"/>
  <c r="N520" i="14"/>
  <c r="AB105" i="14"/>
  <c r="AB104" i="14" s="1"/>
  <c r="I162" i="14"/>
  <c r="K162" i="14"/>
  <c r="AC173" i="14"/>
  <c r="AC162" i="14" s="1"/>
  <c r="AC408" i="14" s="1"/>
  <c r="AC455" i="14" s="1"/>
  <c r="AB455" i="14" s="1"/>
  <c r="J162" i="14"/>
  <c r="H207" i="14"/>
  <c r="J207" i="14"/>
  <c r="N207" i="14"/>
  <c r="P207" i="14"/>
  <c r="Z207" i="14"/>
  <c r="M221" i="14"/>
  <c r="J264" i="14"/>
  <c r="L264" i="14"/>
  <c r="R264" i="14"/>
  <c r="T264" i="14"/>
  <c r="M265" i="14"/>
  <c r="M264" i="14" s="1"/>
  <c r="V265" i="14"/>
  <c r="V264" i="14" s="1"/>
  <c r="Q265" i="14"/>
  <c r="Q264" i="14" s="1"/>
  <c r="U286" i="14"/>
  <c r="U285" i="14" s="1"/>
  <c r="M370" i="14"/>
  <c r="Q370" i="14"/>
  <c r="V370" i="14"/>
  <c r="Q374" i="14"/>
  <c r="V374" i="14"/>
  <c r="Q132" i="15"/>
  <c r="S131" i="15"/>
  <c r="K13" i="14"/>
  <c r="W105" i="14"/>
  <c r="W104" i="14" s="1"/>
  <c r="V105" i="14"/>
  <c r="V104" i="14" s="1"/>
  <c r="Q207" i="14"/>
  <c r="Y207" i="14"/>
  <c r="I207" i="14"/>
  <c r="K207" i="14"/>
  <c r="O207" i="14"/>
  <c r="S207" i="14"/>
  <c r="U207" i="14"/>
  <c r="I13" i="14"/>
  <c r="L466" i="14"/>
  <c r="L465" i="14" s="1"/>
  <c r="M23" i="14"/>
  <c r="M31" i="14"/>
  <c r="M530" i="14"/>
  <c r="M532" i="14" s="1"/>
  <c r="M478" i="14"/>
  <c r="H37" i="14"/>
  <c r="J37" i="14"/>
  <c r="L37" i="14"/>
  <c r="N37" i="14"/>
  <c r="P37" i="14"/>
  <c r="R37" i="14"/>
  <c r="T37" i="14"/>
  <c r="V37" i="14"/>
  <c r="X37" i="14"/>
  <c r="Z37" i="14"/>
  <c r="J65" i="14"/>
  <c r="J50" i="14" s="1"/>
  <c r="N65" i="14"/>
  <c r="N50" i="14" s="1"/>
  <c r="P466" i="14"/>
  <c r="P465" i="14" s="1"/>
  <c r="R466" i="14"/>
  <c r="R465" i="14" s="1"/>
  <c r="T466" i="14"/>
  <c r="T465" i="14" s="1"/>
  <c r="X466" i="14"/>
  <c r="X465" i="14" s="1"/>
  <c r="Z466" i="14"/>
  <c r="Z465" i="14" s="1"/>
  <c r="AB65" i="14"/>
  <c r="AB50" i="14" s="1"/>
  <c r="M66" i="14"/>
  <c r="M70" i="14"/>
  <c r="Q70" i="14"/>
  <c r="P70" i="14" s="1"/>
  <c r="V70" i="14"/>
  <c r="U70" i="14" s="1"/>
  <c r="M74" i="14"/>
  <c r="M461" i="14" s="1"/>
  <c r="I65" i="14"/>
  <c r="I50" i="14" s="1"/>
  <c r="K65" i="14"/>
  <c r="K50" i="14" s="1"/>
  <c r="M84" i="14"/>
  <c r="Q84" i="14"/>
  <c r="P84" i="14" s="1"/>
  <c r="V84" i="14"/>
  <c r="U84" i="14" s="1"/>
  <c r="M90" i="14"/>
  <c r="M463" i="14" s="1"/>
  <c r="I104" i="14"/>
  <c r="P162" i="14"/>
  <c r="T162" i="14"/>
  <c r="X162" i="14"/>
  <c r="AB162" i="14"/>
  <c r="M187" i="14"/>
  <c r="M208" i="14"/>
  <c r="Z229" i="14"/>
  <c r="O286" i="14"/>
  <c r="O285" i="14" s="1"/>
  <c r="T458" i="14"/>
  <c r="T455" i="14" s="1"/>
  <c r="T286" i="14"/>
  <c r="T285" i="14" s="1"/>
  <c r="X458" i="14"/>
  <c r="X455" i="14" s="1"/>
  <c r="X286" i="14"/>
  <c r="X285" i="14" s="1"/>
  <c r="L286" i="14"/>
  <c r="L285" i="14" s="1"/>
  <c r="P286" i="14"/>
  <c r="P285" i="14" s="1"/>
  <c r="W207" i="14"/>
  <c r="AA207" i="14"/>
  <c r="AA229" i="14"/>
  <c r="M230" i="14"/>
  <c r="M255" i="14"/>
  <c r="I264" i="14"/>
  <c r="K264" i="14"/>
  <c r="O264" i="14"/>
  <c r="S264" i="14"/>
  <c r="U264" i="14"/>
  <c r="M343" i="14"/>
  <c r="M415" i="14"/>
  <c r="V415" i="14"/>
  <c r="AB530" i="14"/>
  <c r="M423" i="14"/>
  <c r="V423" i="14"/>
  <c r="V457" i="14"/>
  <c r="I452" i="14"/>
  <c r="I475" i="14" s="1"/>
  <c r="K452" i="14"/>
  <c r="K475" i="14" s="1"/>
  <c r="P452" i="14"/>
  <c r="P475" i="14" s="1"/>
  <c r="R452" i="14"/>
  <c r="R475" i="14" s="1"/>
  <c r="Z452" i="14"/>
  <c r="Z475" i="14" s="1"/>
  <c r="AB452" i="14"/>
  <c r="V456" i="14"/>
  <c r="H452" i="14"/>
  <c r="H475" i="14" s="1"/>
  <c r="J452" i="14"/>
  <c r="J475" i="14" s="1"/>
  <c r="L452" i="14"/>
  <c r="L475" i="14" s="1"/>
  <c r="O452" i="14"/>
  <c r="O475" i="14" s="1"/>
  <c r="Q452" i="14"/>
  <c r="Q475" i="14" s="1"/>
  <c r="S452" i="14"/>
  <c r="S475" i="14" s="1"/>
  <c r="U452" i="14"/>
  <c r="U475" i="14" s="1"/>
  <c r="W452" i="14"/>
  <c r="W475" i="14" s="1"/>
  <c r="AB538" i="14"/>
  <c r="L462" i="14"/>
  <c r="L105" i="14"/>
  <c r="L104" i="14" s="1"/>
  <c r="M202" i="14"/>
  <c r="M191" i="14" s="1"/>
  <c r="N191" i="14"/>
  <c r="M20" i="14"/>
  <c r="R65" i="14"/>
  <c r="R50" i="14" s="1"/>
  <c r="T65" i="14"/>
  <c r="T50" i="14" s="1"/>
  <c r="X65" i="14"/>
  <c r="X50" i="14" s="1"/>
  <c r="Z65" i="14"/>
  <c r="Z50" i="14" s="1"/>
  <c r="I466" i="14"/>
  <c r="I465" i="14" s="1"/>
  <c r="K466" i="14"/>
  <c r="K465" i="14" s="1"/>
  <c r="U466" i="14"/>
  <c r="U465" i="14" s="1"/>
  <c r="S462" i="14"/>
  <c r="Q124" i="14"/>
  <c r="Q462" i="14" s="1"/>
  <c r="Q135" i="14"/>
  <c r="S134" i="14"/>
  <c r="K458" i="14"/>
  <c r="O458" i="14"/>
  <c r="Z458" i="14"/>
  <c r="Z455" i="14" s="1"/>
  <c r="M456" i="14"/>
  <c r="N455" i="14"/>
  <c r="M455" i="14" s="1"/>
  <c r="W466" i="14"/>
  <c r="AA466" i="14"/>
  <c r="AA465" i="14" s="1"/>
  <c r="M524" i="14"/>
  <c r="AE262" i="14"/>
  <c r="L458" i="14"/>
  <c r="W458" i="14"/>
  <c r="AA458" i="14"/>
  <c r="O466" i="14"/>
  <c r="O465" i="14" s="1"/>
  <c r="O503" i="14"/>
  <c r="N462" i="14"/>
  <c r="M462" i="14"/>
  <c r="Q530" i="14"/>
  <c r="Q534" i="14"/>
  <c r="M497" i="14"/>
  <c r="V534" i="14"/>
  <c r="N452" i="14"/>
  <c r="K460" i="14"/>
  <c r="N460" i="14"/>
  <c r="M460" i="14" s="1"/>
  <c r="S460" i="14"/>
  <c r="M486" i="14"/>
  <c r="M490" i="14"/>
  <c r="N466" i="14"/>
  <c r="Q74" i="14"/>
  <c r="Q90" i="14"/>
  <c r="Q463" i="14" s="1"/>
  <c r="M124" i="14"/>
  <c r="V530" i="14"/>
  <c r="P532" i="14"/>
  <c r="AA534" i="13"/>
  <c r="Z534" i="13"/>
  <c r="Y534" i="13"/>
  <c r="X534" i="13"/>
  <c r="W534" i="13"/>
  <c r="U534" i="13"/>
  <c r="T534" i="13"/>
  <c r="R534" i="13"/>
  <c r="P534" i="13"/>
  <c r="J534" i="13"/>
  <c r="I534" i="13"/>
  <c r="H534" i="13"/>
  <c r="AA530" i="13"/>
  <c r="Z530" i="13"/>
  <c r="Y530" i="13"/>
  <c r="Y532" i="13" s="1"/>
  <c r="Y535" i="13" s="1"/>
  <c r="X530" i="13"/>
  <c r="W530" i="13"/>
  <c r="U530" i="13"/>
  <c r="U532" i="13" s="1"/>
  <c r="U535" i="13" s="1"/>
  <c r="T530" i="13"/>
  <c r="R530" i="13"/>
  <c r="R532" i="13" s="1"/>
  <c r="R535" i="13" s="1"/>
  <c r="P530" i="13"/>
  <c r="P535" i="13" s="1"/>
  <c r="O530" i="13"/>
  <c r="O532" i="13" s="1"/>
  <c r="N530" i="13"/>
  <c r="N532" i="13" s="1"/>
  <c r="L530" i="13"/>
  <c r="L532" i="13" s="1"/>
  <c r="K530" i="13"/>
  <c r="K532" i="13" s="1"/>
  <c r="J530" i="13"/>
  <c r="J532" i="13" s="1"/>
  <c r="J535" i="13" s="1"/>
  <c r="I530" i="13"/>
  <c r="I532" i="13" s="1"/>
  <c r="I535" i="13" s="1"/>
  <c r="H530" i="13"/>
  <c r="H532" i="13" s="1"/>
  <c r="H535" i="13" s="1"/>
  <c r="O527" i="13"/>
  <c r="N527" i="13"/>
  <c r="O524" i="13"/>
  <c r="N524" i="13"/>
  <c r="O515" i="13"/>
  <c r="N515" i="13"/>
  <c r="O497" i="13"/>
  <c r="N497" i="13"/>
  <c r="O490" i="13"/>
  <c r="N490" i="13"/>
  <c r="O486" i="13"/>
  <c r="N486" i="13"/>
  <c r="AB475" i="13"/>
  <c r="AB474" i="13"/>
  <c r="AB473" i="13"/>
  <c r="G473" i="13"/>
  <c r="AB470" i="13"/>
  <c r="AA470" i="13"/>
  <c r="Z470" i="13"/>
  <c r="Y470" i="13"/>
  <c r="X470" i="13"/>
  <c r="W470" i="13"/>
  <c r="V470" i="13"/>
  <c r="U470" i="13"/>
  <c r="T470" i="13"/>
  <c r="S470" i="13"/>
  <c r="R470" i="13"/>
  <c r="Q470" i="13"/>
  <c r="P470" i="13"/>
  <c r="O470" i="13"/>
  <c r="N470" i="13"/>
  <c r="M470" i="13" s="1"/>
  <c r="L470" i="13"/>
  <c r="K470" i="13"/>
  <c r="J470" i="13"/>
  <c r="I470" i="13"/>
  <c r="H470" i="13"/>
  <c r="AB466" i="13"/>
  <c r="AC465" i="13"/>
  <c r="AB465" i="13" s="1"/>
  <c r="AA463" i="13"/>
  <c r="Z463" i="13"/>
  <c r="Y463" i="13"/>
  <c r="X463" i="13"/>
  <c r="W463" i="13"/>
  <c r="U463" i="13"/>
  <c r="T463" i="13"/>
  <c r="R463" i="13"/>
  <c r="P463" i="13"/>
  <c r="AA462" i="13"/>
  <c r="Z462" i="13"/>
  <c r="Y462" i="13"/>
  <c r="X462" i="13"/>
  <c r="W462" i="13"/>
  <c r="V462" i="13"/>
  <c r="U462" i="13"/>
  <c r="T462" i="13"/>
  <c r="R462" i="13"/>
  <c r="P462" i="13"/>
  <c r="AA461" i="13"/>
  <c r="Z461" i="13"/>
  <c r="Y461" i="13"/>
  <c r="X461" i="13"/>
  <c r="W461" i="13"/>
  <c r="U461" i="13"/>
  <c r="T461" i="13"/>
  <c r="R461" i="13"/>
  <c r="P461" i="13"/>
  <c r="X460" i="13"/>
  <c r="W460" i="13"/>
  <c r="U460" i="13"/>
  <c r="T460" i="13"/>
  <c r="R460" i="13"/>
  <c r="P460" i="13"/>
  <c r="AA459" i="13"/>
  <c r="X459" i="13"/>
  <c r="T459" i="13"/>
  <c r="AB458" i="13"/>
  <c r="AB457" i="13"/>
  <c r="AA457" i="13"/>
  <c r="Z457" i="13"/>
  <c r="X457" i="13"/>
  <c r="W457" i="13"/>
  <c r="U457" i="13"/>
  <c r="T457" i="13"/>
  <c r="S457" i="13"/>
  <c r="Q457" i="13" s="1"/>
  <c r="P457" i="13"/>
  <c r="O457" i="13"/>
  <c r="N457" i="13"/>
  <c r="M457" i="13" s="1"/>
  <c r="L457" i="13"/>
  <c r="K457" i="13"/>
  <c r="AB456" i="13"/>
  <c r="AA456" i="13"/>
  <c r="Z456" i="13"/>
  <c r="X456" i="13"/>
  <c r="W456" i="13"/>
  <c r="U456" i="13"/>
  <c r="T456" i="13"/>
  <c r="S456" i="13"/>
  <c r="Q456" i="13" s="1"/>
  <c r="P456" i="13"/>
  <c r="O456" i="13"/>
  <c r="O455" i="13" s="1"/>
  <c r="N456" i="13"/>
  <c r="L456" i="13"/>
  <c r="L455" i="13" s="1"/>
  <c r="K456" i="13"/>
  <c r="K455" i="13" s="1"/>
  <c r="J455" i="13"/>
  <c r="G455" i="13"/>
  <c r="AC452" i="13"/>
  <c r="AA452" i="13"/>
  <c r="AA475" i="13" s="1"/>
  <c r="X452" i="13"/>
  <c r="X475" i="13" s="1"/>
  <c r="T452" i="13"/>
  <c r="T475" i="13" s="1"/>
  <c r="AB451" i="13"/>
  <c r="Y451" i="13"/>
  <c r="V451" i="13"/>
  <c r="M451" i="13"/>
  <c r="AB449" i="13"/>
  <c r="M449" i="13"/>
  <c r="AB448" i="13"/>
  <c r="M448" i="13"/>
  <c r="AB447" i="13"/>
  <c r="M447" i="13"/>
  <c r="AB446" i="13"/>
  <c r="M446" i="13"/>
  <c r="AB445" i="13"/>
  <c r="M445" i="13"/>
  <c r="AB444" i="13"/>
  <c r="M444" i="13"/>
  <c r="AB443" i="13"/>
  <c r="M443" i="13"/>
  <c r="AB442" i="13"/>
  <c r="M442" i="13"/>
  <c r="AC441" i="13"/>
  <c r="AA441" i="13"/>
  <c r="Z441" i="13"/>
  <c r="Y441" i="13"/>
  <c r="X441" i="13"/>
  <c r="W441" i="13"/>
  <c r="V441" i="13"/>
  <c r="U441" i="13"/>
  <c r="T441" i="13"/>
  <c r="S441" i="13"/>
  <c r="R441" i="13"/>
  <c r="Q441" i="13"/>
  <c r="P441" i="13"/>
  <c r="O441" i="13"/>
  <c r="N441" i="13"/>
  <c r="L441" i="13"/>
  <c r="K441" i="13"/>
  <c r="J441" i="13"/>
  <c r="I441" i="13"/>
  <c r="H441" i="13"/>
  <c r="AB440" i="13"/>
  <c r="V440" i="13"/>
  <c r="M440" i="13"/>
  <c r="V438" i="13"/>
  <c r="M438" i="13"/>
  <c r="AB437" i="13"/>
  <c r="Y437" i="13"/>
  <c r="V437" i="13"/>
  <c r="M437" i="13"/>
  <c r="AB436" i="13"/>
  <c r="Y436" i="13"/>
  <c r="V436" i="13"/>
  <c r="M436" i="13"/>
  <c r="AB435" i="13"/>
  <c r="V435" i="13"/>
  <c r="M435" i="13"/>
  <c r="AB434" i="13"/>
  <c r="Y434" i="13"/>
  <c r="V434" i="13"/>
  <c r="M434" i="13"/>
  <c r="AB433" i="13"/>
  <c r="V433" i="13"/>
  <c r="M433" i="13"/>
  <c r="AB432" i="13"/>
  <c r="V432" i="13"/>
  <c r="M432" i="13"/>
  <c r="AB431" i="13"/>
  <c r="V431" i="13"/>
  <c r="M431" i="13"/>
  <c r="AB430" i="13"/>
  <c r="AA430" i="13"/>
  <c r="Z430" i="13"/>
  <c r="X430" i="13"/>
  <c r="W430" i="13"/>
  <c r="U430" i="13"/>
  <c r="T430" i="13"/>
  <c r="S430" i="13"/>
  <c r="R430" i="13"/>
  <c r="Q430" i="13"/>
  <c r="P430" i="13"/>
  <c r="O430" i="13"/>
  <c r="N430" i="13"/>
  <c r="L430" i="13"/>
  <c r="K430" i="13"/>
  <c r="J430" i="13"/>
  <c r="I430" i="13"/>
  <c r="H430" i="13"/>
  <c r="AB429" i="13"/>
  <c r="V429" i="13"/>
  <c r="M429" i="13"/>
  <c r="AB428" i="13"/>
  <c r="V428" i="13"/>
  <c r="M428" i="13"/>
  <c r="V427" i="13"/>
  <c r="M427" i="13"/>
  <c r="V426" i="13"/>
  <c r="M426" i="13"/>
  <c r="AB425" i="13"/>
  <c r="V425" i="13"/>
  <c r="M425" i="13"/>
  <c r="AB424" i="13"/>
  <c r="V424" i="13"/>
  <c r="M424" i="13"/>
  <c r="AB423" i="13"/>
  <c r="AA423" i="13"/>
  <c r="Z423" i="13"/>
  <c r="Y423" i="13"/>
  <c r="X423" i="13"/>
  <c r="W423" i="13"/>
  <c r="U423" i="13"/>
  <c r="T423" i="13"/>
  <c r="S423" i="13"/>
  <c r="R423" i="13"/>
  <c r="Q423" i="13"/>
  <c r="P423" i="13"/>
  <c r="O423" i="13"/>
  <c r="N423" i="13"/>
  <c r="L423" i="13"/>
  <c r="K423" i="13"/>
  <c r="J423" i="13"/>
  <c r="I423" i="13"/>
  <c r="H423" i="13"/>
  <c r="AB422" i="13"/>
  <c r="V422" i="13"/>
  <c r="M422" i="13"/>
  <c r="V421" i="13"/>
  <c r="M421" i="13"/>
  <c r="V420" i="13"/>
  <c r="M420" i="13"/>
  <c r="AB419" i="13"/>
  <c r="V419" i="13"/>
  <c r="M419" i="13"/>
  <c r="AB418" i="13"/>
  <c r="V418" i="13"/>
  <c r="M418" i="13"/>
  <c r="AB417" i="13"/>
  <c r="V417" i="13"/>
  <c r="M417" i="13"/>
  <c r="AB416" i="13"/>
  <c r="V416" i="13"/>
  <c r="M416" i="13"/>
  <c r="AB415" i="13"/>
  <c r="AA415" i="13"/>
  <c r="Z415" i="13"/>
  <c r="Y415" i="13"/>
  <c r="X415" i="13"/>
  <c r="W415" i="13"/>
  <c r="U415" i="13"/>
  <c r="T415" i="13"/>
  <c r="S415" i="13"/>
  <c r="R415" i="13"/>
  <c r="Q415" i="13"/>
  <c r="P415" i="13"/>
  <c r="O415" i="13"/>
  <c r="N415" i="13"/>
  <c r="L415" i="13"/>
  <c r="K415" i="13"/>
  <c r="J415" i="13"/>
  <c r="I415" i="13"/>
  <c r="H415" i="13"/>
  <c r="AB407" i="13"/>
  <c r="M407" i="13"/>
  <c r="AB406" i="13"/>
  <c r="M406" i="13"/>
  <c r="AB405" i="13"/>
  <c r="AA405" i="13"/>
  <c r="Z405" i="13"/>
  <c r="Y405" i="13"/>
  <c r="X405" i="13"/>
  <c r="W405" i="13"/>
  <c r="V405" i="13"/>
  <c r="U405" i="13"/>
  <c r="T405" i="13"/>
  <c r="S405" i="13"/>
  <c r="R405" i="13"/>
  <c r="Q405" i="13"/>
  <c r="P405" i="13"/>
  <c r="O405" i="13"/>
  <c r="N405" i="13"/>
  <c r="L405" i="13"/>
  <c r="K405" i="13"/>
  <c r="J405" i="13"/>
  <c r="I405" i="13"/>
  <c r="H405" i="13"/>
  <c r="AB402" i="13"/>
  <c r="AB401" i="13" s="1"/>
  <c r="M402" i="13"/>
  <c r="M401" i="13" s="1"/>
  <c r="AC401" i="13"/>
  <c r="AA401" i="13"/>
  <c r="Z401" i="13"/>
  <c r="Y401" i="13"/>
  <c r="X401" i="13"/>
  <c r="W401" i="13"/>
  <c r="V401" i="13"/>
  <c r="U401" i="13"/>
  <c r="T401" i="13"/>
  <c r="S401" i="13"/>
  <c r="R401" i="13"/>
  <c r="Q401" i="13"/>
  <c r="P401" i="13"/>
  <c r="O401" i="13"/>
  <c r="N401" i="13"/>
  <c r="L401" i="13"/>
  <c r="K401" i="13"/>
  <c r="J401" i="13"/>
  <c r="I401" i="13"/>
  <c r="H401" i="13"/>
  <c r="AB400" i="13"/>
  <c r="M400" i="13"/>
  <c r="AB399" i="13"/>
  <c r="M399" i="13"/>
  <c r="AB398" i="13"/>
  <c r="M398" i="13"/>
  <c r="AB397" i="13"/>
  <c r="M397" i="13"/>
  <c r="AB396" i="13"/>
  <c r="M396" i="13"/>
  <c r="AB395" i="13"/>
  <c r="M395" i="13"/>
  <c r="AB394" i="13"/>
  <c r="AA394" i="13"/>
  <c r="AA387" i="13" s="1"/>
  <c r="Z394" i="13"/>
  <c r="Z387" i="13" s="1"/>
  <c r="Y394" i="13"/>
  <c r="Y387" i="13" s="1"/>
  <c r="X394" i="13"/>
  <c r="W394" i="13"/>
  <c r="W387" i="13" s="1"/>
  <c r="V394" i="13"/>
  <c r="U394" i="13"/>
  <c r="U387" i="13" s="1"/>
  <c r="T394" i="13"/>
  <c r="T387" i="13" s="1"/>
  <c r="S394" i="13"/>
  <c r="S387" i="13" s="1"/>
  <c r="R394" i="13"/>
  <c r="R387" i="13" s="1"/>
  <c r="Q394" i="13"/>
  <c r="Q387" i="13" s="1"/>
  <c r="P394" i="13"/>
  <c r="P387" i="13" s="1"/>
  <c r="O394" i="13"/>
  <c r="O387" i="13" s="1"/>
  <c r="N394" i="13"/>
  <c r="N387" i="13" s="1"/>
  <c r="L394" i="13"/>
  <c r="L387" i="13" s="1"/>
  <c r="K394" i="13"/>
  <c r="K387" i="13" s="1"/>
  <c r="J394" i="13"/>
  <c r="J387" i="13" s="1"/>
  <c r="I394" i="13"/>
  <c r="I387" i="13" s="1"/>
  <c r="H394" i="13"/>
  <c r="H387" i="13" s="1"/>
  <c r="AB393" i="13"/>
  <c r="Y393" i="13"/>
  <c r="V393" i="13"/>
  <c r="M393" i="13"/>
  <c r="AB392" i="13"/>
  <c r="V392" i="13"/>
  <c r="M392" i="13"/>
  <c r="AB391" i="13"/>
  <c r="V391" i="13"/>
  <c r="M391" i="13"/>
  <c r="AB390" i="13"/>
  <c r="V390" i="13"/>
  <c r="M390" i="13"/>
  <c r="AB389" i="13"/>
  <c r="V389" i="13"/>
  <c r="M389" i="13"/>
  <c r="AB388" i="13"/>
  <c r="V388" i="13"/>
  <c r="M388" i="13"/>
  <c r="AB387" i="13"/>
  <c r="X387" i="13"/>
  <c r="AC384" i="13"/>
  <c r="AA384" i="13"/>
  <c r="Z384" i="13"/>
  <c r="Y384" i="13"/>
  <c r="X384" i="13"/>
  <c r="W384" i="13"/>
  <c r="V384" i="13"/>
  <c r="U384" i="13"/>
  <c r="T384" i="13"/>
  <c r="S384" i="13"/>
  <c r="R384" i="13"/>
  <c r="Q384" i="13"/>
  <c r="P384" i="13"/>
  <c r="O384" i="13"/>
  <c r="N384" i="13"/>
  <c r="M384" i="13"/>
  <c r="L384" i="13"/>
  <c r="K384" i="13"/>
  <c r="J384" i="13"/>
  <c r="I384" i="13"/>
  <c r="H384" i="13"/>
  <c r="Y383" i="13"/>
  <c r="V383" i="13"/>
  <c r="Q383" i="13"/>
  <c r="M383" i="13"/>
  <c r="M382" i="13"/>
  <c r="M381" i="13"/>
  <c r="M380" i="13"/>
  <c r="M379" i="13"/>
  <c r="Y378" i="13"/>
  <c r="M378" i="13"/>
  <c r="M377" i="13"/>
  <c r="M376" i="13"/>
  <c r="AB375" i="13"/>
  <c r="AB374" i="13" s="1"/>
  <c r="AA375" i="13"/>
  <c r="AA374" i="13" s="1"/>
  <c r="Z375" i="13"/>
  <c r="Z374" i="13" s="1"/>
  <c r="Y375" i="13"/>
  <c r="X375" i="13"/>
  <c r="X374" i="13" s="1"/>
  <c r="W375" i="13"/>
  <c r="W374" i="13" s="1"/>
  <c r="V375" i="13"/>
  <c r="U375" i="13"/>
  <c r="U374" i="13" s="1"/>
  <c r="T375" i="13"/>
  <c r="T374" i="13" s="1"/>
  <c r="S375" i="13"/>
  <c r="S374" i="13" s="1"/>
  <c r="R375" i="13"/>
  <c r="R374" i="13" s="1"/>
  <c r="Q375" i="13"/>
  <c r="P375" i="13"/>
  <c r="P374" i="13" s="1"/>
  <c r="O375" i="13"/>
  <c r="O374" i="13" s="1"/>
  <c r="N375" i="13"/>
  <c r="N374" i="13" s="1"/>
  <c r="L375" i="13"/>
  <c r="L374" i="13" s="1"/>
  <c r="K375" i="13"/>
  <c r="K374" i="13" s="1"/>
  <c r="I375" i="13"/>
  <c r="I374" i="13" s="1"/>
  <c r="H375" i="13"/>
  <c r="H374" i="13" s="1"/>
  <c r="J374" i="13"/>
  <c r="Y373" i="13"/>
  <c r="Y370" i="13" s="1"/>
  <c r="V373" i="13"/>
  <c r="Q373" i="13"/>
  <c r="M373" i="13"/>
  <c r="V372" i="13"/>
  <c r="Q372" i="13"/>
  <c r="M372" i="13"/>
  <c r="M371" i="13"/>
  <c r="AB370" i="13"/>
  <c r="AA370" i="13"/>
  <c r="Z370" i="13"/>
  <c r="X370" i="13"/>
  <c r="W370" i="13"/>
  <c r="U370" i="13"/>
  <c r="T370" i="13"/>
  <c r="S370" i="13"/>
  <c r="R370" i="13"/>
  <c r="P370" i="13"/>
  <c r="O370" i="13"/>
  <c r="N370" i="13"/>
  <c r="L370" i="13"/>
  <c r="K370" i="13"/>
  <c r="J370" i="13"/>
  <c r="I370" i="13"/>
  <c r="H370" i="13"/>
  <c r="M368" i="13"/>
  <c r="M367" i="13"/>
  <c r="M366" i="13"/>
  <c r="M365" i="13"/>
  <c r="M364" i="13"/>
  <c r="M363" i="13"/>
  <c r="M362" i="13"/>
  <c r="M361" i="13"/>
  <c r="AB360" i="13"/>
  <c r="AB356" i="13" s="1"/>
  <c r="AA360" i="13"/>
  <c r="Z360" i="13"/>
  <c r="Z356" i="13" s="1"/>
  <c r="Y360" i="13"/>
  <c r="Y356" i="13" s="1"/>
  <c r="X360" i="13"/>
  <c r="X356" i="13" s="1"/>
  <c r="W360" i="13"/>
  <c r="W356" i="13" s="1"/>
  <c r="V360" i="13"/>
  <c r="V356" i="13" s="1"/>
  <c r="U360" i="13"/>
  <c r="U356" i="13" s="1"/>
  <c r="T360" i="13"/>
  <c r="T356" i="13" s="1"/>
  <c r="S360" i="13"/>
  <c r="S356" i="13" s="1"/>
  <c r="R360" i="13"/>
  <c r="R356" i="13" s="1"/>
  <c r="Q360" i="13"/>
  <c r="Q356" i="13" s="1"/>
  <c r="P360" i="13"/>
  <c r="P356" i="13" s="1"/>
  <c r="O360" i="13"/>
  <c r="O356" i="13" s="1"/>
  <c r="N360" i="13"/>
  <c r="N356" i="13" s="1"/>
  <c r="L360" i="13"/>
  <c r="L356" i="13" s="1"/>
  <c r="K360" i="13"/>
  <c r="K356" i="13" s="1"/>
  <c r="H360" i="13"/>
  <c r="H356" i="13" s="1"/>
  <c r="M359" i="13"/>
  <c r="M358" i="13"/>
  <c r="M357" i="13"/>
  <c r="AA356" i="13"/>
  <c r="I356" i="13"/>
  <c r="AB354" i="13"/>
  <c r="Y354" i="13"/>
  <c r="V354" i="13"/>
  <c r="Q354" i="13"/>
  <c r="M354" i="13"/>
  <c r="AB353" i="13"/>
  <c r="Y353" i="13"/>
  <c r="V353" i="13"/>
  <c r="Q353" i="13"/>
  <c r="M353" i="13"/>
  <c r="AB352" i="13"/>
  <c r="Y352" i="13"/>
  <c r="V352" i="13"/>
  <c r="Q352" i="13"/>
  <c r="M352" i="13"/>
  <c r="AB351" i="13"/>
  <c r="Y351" i="13"/>
  <c r="V351" i="13"/>
  <c r="Q351" i="13"/>
  <c r="M351" i="13"/>
  <c r="AB350" i="13"/>
  <c r="Y350" i="13"/>
  <c r="V350" i="13"/>
  <c r="Q350" i="13"/>
  <c r="M350" i="13"/>
  <c r="AB349" i="13"/>
  <c r="Y349" i="13"/>
  <c r="V349" i="13"/>
  <c r="Q349" i="13"/>
  <c r="M349" i="13"/>
  <c r="AB348" i="13"/>
  <c r="Y348" i="13"/>
  <c r="V348" i="13"/>
  <c r="Q348" i="13"/>
  <c r="M348" i="13"/>
  <c r="AA347" i="13"/>
  <c r="AA343" i="13" s="1"/>
  <c r="Z347" i="13"/>
  <c r="Z343" i="13" s="1"/>
  <c r="X347" i="13"/>
  <c r="X343" i="13" s="1"/>
  <c r="W347" i="13"/>
  <c r="U347" i="13"/>
  <c r="U343" i="13" s="1"/>
  <c r="U318" i="13" s="1"/>
  <c r="T347" i="13"/>
  <c r="T343" i="13" s="1"/>
  <c r="S347" i="13"/>
  <c r="S343" i="13" s="1"/>
  <c r="P347" i="13"/>
  <c r="P343" i="13" s="1"/>
  <c r="P318" i="13" s="1"/>
  <c r="N347" i="13"/>
  <c r="L347" i="13"/>
  <c r="L343" i="13" s="1"/>
  <c r="K347" i="13"/>
  <c r="K343" i="13" s="1"/>
  <c r="J347" i="13"/>
  <c r="J343" i="13" s="1"/>
  <c r="AB346" i="13"/>
  <c r="Y346" i="13"/>
  <c r="V346" i="13"/>
  <c r="Q346" i="13"/>
  <c r="M346" i="13"/>
  <c r="AB345" i="13"/>
  <c r="Y345" i="13"/>
  <c r="V345" i="13"/>
  <c r="Q345" i="13"/>
  <c r="M345" i="13"/>
  <c r="AB344" i="13"/>
  <c r="Y344" i="13"/>
  <c r="V344" i="13"/>
  <c r="Q344" i="13"/>
  <c r="M344" i="13"/>
  <c r="W343" i="13"/>
  <c r="O343" i="13"/>
  <c r="M342" i="13"/>
  <c r="M341" i="13"/>
  <c r="M340" i="13"/>
  <c r="M339" i="13"/>
  <c r="M338" i="13"/>
  <c r="M337" i="13"/>
  <c r="M336" i="13"/>
  <c r="M335" i="13"/>
  <c r="O334" i="13"/>
  <c r="M334" i="13" s="1"/>
  <c r="M332" i="13"/>
  <c r="M331" i="13"/>
  <c r="M330" i="13"/>
  <c r="M329" i="13"/>
  <c r="M328" i="13"/>
  <c r="M327" i="13"/>
  <c r="M326" i="13"/>
  <c r="M325" i="13"/>
  <c r="M324" i="13"/>
  <c r="M323" i="13"/>
  <c r="M322" i="13"/>
  <c r="M321" i="13"/>
  <c r="M320" i="13"/>
  <c r="M319" i="13"/>
  <c r="AB318" i="13"/>
  <c r="AA318" i="13"/>
  <c r="Z318" i="13"/>
  <c r="X318" i="13"/>
  <c r="W318" i="13"/>
  <c r="V318" i="13"/>
  <c r="T318" i="13"/>
  <c r="S318" i="13"/>
  <c r="R318" i="13"/>
  <c r="Q318" i="13"/>
  <c r="O318" i="13"/>
  <c r="N318" i="13"/>
  <c r="L318" i="13"/>
  <c r="K318" i="13"/>
  <c r="I318" i="13"/>
  <c r="H318" i="13"/>
  <c r="AB316" i="13"/>
  <c r="Y316" i="13"/>
  <c r="V316" i="13"/>
  <c r="Q316" i="13"/>
  <c r="M316" i="13"/>
  <c r="AB315" i="13"/>
  <c r="Y315" i="13"/>
  <c r="V315" i="13"/>
  <c r="Q315" i="13"/>
  <c r="M315" i="13"/>
  <c r="AB314" i="13"/>
  <c r="Y314" i="13"/>
  <c r="V314" i="13"/>
  <c r="Q314" i="13"/>
  <c r="M314" i="13"/>
  <c r="AB313" i="13"/>
  <c r="Y313" i="13"/>
  <c r="V313" i="13"/>
  <c r="Q313" i="13"/>
  <c r="M313" i="13"/>
  <c r="AB312" i="13"/>
  <c r="Y312" i="13"/>
  <c r="V312" i="13"/>
  <c r="Q312" i="13"/>
  <c r="M312" i="13"/>
  <c r="AB311" i="13"/>
  <c r="Y311" i="13"/>
  <c r="V311" i="13"/>
  <c r="Q311" i="13"/>
  <c r="M311" i="13"/>
  <c r="AB310" i="13"/>
  <c r="Y310" i="13"/>
  <c r="V310" i="13"/>
  <c r="Q310" i="13"/>
  <c r="M310" i="13"/>
  <c r="AB309" i="13"/>
  <c r="Y309" i="13"/>
  <c r="V309" i="13"/>
  <c r="Q309" i="13"/>
  <c r="M309" i="13"/>
  <c r="AB308" i="13"/>
  <c r="Y308" i="13"/>
  <c r="V308" i="13"/>
  <c r="Q308" i="13"/>
  <c r="M308" i="13"/>
  <c r="AB307" i="13"/>
  <c r="Y307" i="13"/>
  <c r="V307" i="13"/>
  <c r="Q307" i="13"/>
  <c r="M307" i="13"/>
  <c r="AB306" i="13"/>
  <c r="Y306" i="13"/>
  <c r="V306" i="13"/>
  <c r="Q306" i="13"/>
  <c r="M306" i="13"/>
  <c r="AB305" i="13"/>
  <c r="Y305" i="13"/>
  <c r="V305" i="13"/>
  <c r="Q305" i="13"/>
  <c r="M305" i="13"/>
  <c r="AB304" i="13"/>
  <c r="Y304" i="13"/>
  <c r="V304" i="13"/>
  <c r="Q304" i="13"/>
  <c r="M304" i="13"/>
  <c r="AA303" i="13"/>
  <c r="Z303" i="13"/>
  <c r="X303" i="13"/>
  <c r="W303" i="13"/>
  <c r="U303" i="13"/>
  <c r="T303" i="13"/>
  <c r="S303" i="13"/>
  <c r="P303" i="13"/>
  <c r="O303" i="13"/>
  <c r="N303" i="13"/>
  <c r="L303" i="13"/>
  <c r="K303" i="13"/>
  <c r="J303" i="13"/>
  <c r="M302" i="13"/>
  <c r="Y301" i="13"/>
  <c r="V301" i="13"/>
  <c r="Q301" i="13"/>
  <c r="M301" i="13"/>
  <c r="Y300" i="13"/>
  <c r="V300" i="13"/>
  <c r="Q300" i="13"/>
  <c r="M300" i="13"/>
  <c r="Y299" i="13"/>
  <c r="V299" i="13"/>
  <c r="Q299" i="13"/>
  <c r="M299" i="13"/>
  <c r="Q298" i="13"/>
  <c r="M298" i="13"/>
  <c r="M297" i="13"/>
  <c r="M295" i="13"/>
  <c r="M294" i="13"/>
  <c r="M293" i="13"/>
  <c r="M292" i="13"/>
  <c r="M291" i="13"/>
  <c r="M290" i="13"/>
  <c r="M289" i="13"/>
  <c r="M288" i="13"/>
  <c r="M287" i="13"/>
  <c r="AC285" i="13"/>
  <c r="M284" i="13"/>
  <c r="AB283" i="13"/>
  <c r="AA283" i="13"/>
  <c r="Z283" i="13"/>
  <c r="Y283" i="13"/>
  <c r="X283" i="13"/>
  <c r="W283" i="13"/>
  <c r="V283" i="13"/>
  <c r="U283" i="13"/>
  <c r="T283" i="13"/>
  <c r="S283" i="13"/>
  <c r="R283" i="13"/>
  <c r="Q283" i="13"/>
  <c r="P283" i="13"/>
  <c r="O283" i="13"/>
  <c r="N283" i="13"/>
  <c r="M283" i="13"/>
  <c r="L283" i="13"/>
  <c r="K283" i="13"/>
  <c r="J283" i="13"/>
  <c r="I283" i="13"/>
  <c r="H283" i="13"/>
  <c r="Y282" i="13"/>
  <c r="V282" i="13"/>
  <c r="Q282" i="13"/>
  <c r="M282" i="13"/>
  <c r="Y281" i="13"/>
  <c r="V281" i="13"/>
  <c r="Q281" i="13"/>
  <c r="M281" i="13"/>
  <c r="Y280" i="13"/>
  <c r="V280" i="13"/>
  <c r="Q280" i="13"/>
  <c r="M280" i="13"/>
  <c r="Y279" i="13"/>
  <c r="V279" i="13"/>
  <c r="Q279" i="13"/>
  <c r="M279" i="13"/>
  <c r="Y278" i="13"/>
  <c r="V278" i="13"/>
  <c r="V276" i="13" s="1"/>
  <c r="Q278" i="13"/>
  <c r="Q276" i="13" s="1"/>
  <c r="M278" i="13"/>
  <c r="M277" i="13"/>
  <c r="AB276" i="13"/>
  <c r="AA276" i="13"/>
  <c r="Z276" i="13"/>
  <c r="Y276" i="13"/>
  <c r="X276" i="13"/>
  <c r="W276" i="13"/>
  <c r="U276" i="13"/>
  <c r="T276" i="13"/>
  <c r="S276" i="13"/>
  <c r="R276" i="13"/>
  <c r="P276" i="13"/>
  <c r="O276" i="13"/>
  <c r="N276" i="13"/>
  <c r="L276" i="13"/>
  <c r="K276" i="13"/>
  <c r="J276" i="13"/>
  <c r="I276" i="13"/>
  <c r="H276" i="13"/>
  <c r="M275" i="13"/>
  <c r="AB274" i="13"/>
  <c r="AA274" i="13"/>
  <c r="Z274" i="13"/>
  <c r="Y274" i="13"/>
  <c r="X274" i="13"/>
  <c r="W274" i="13"/>
  <c r="V274" i="13"/>
  <c r="U274" i="13"/>
  <c r="T274" i="13"/>
  <c r="S274" i="13"/>
  <c r="R274" i="13"/>
  <c r="Q274" i="13"/>
  <c r="P274" i="13"/>
  <c r="O274" i="13"/>
  <c r="N274" i="13"/>
  <c r="M274" i="13"/>
  <c r="L274" i="13"/>
  <c r="K274" i="13"/>
  <c r="J274" i="13"/>
  <c r="I274" i="13"/>
  <c r="H274" i="13"/>
  <c r="Y273" i="13"/>
  <c r="V273" i="13"/>
  <c r="Q273" i="13"/>
  <c r="M273" i="13"/>
  <c r="Y272" i="13"/>
  <c r="M272" i="13"/>
  <c r="M271" i="13"/>
  <c r="M270" i="13"/>
  <c r="M269" i="13"/>
  <c r="M268" i="13"/>
  <c r="M267" i="13"/>
  <c r="Y266" i="13"/>
  <c r="V266" i="13"/>
  <c r="Q266" i="13"/>
  <c r="M266" i="13"/>
  <c r="AB265" i="13"/>
  <c r="AB264" i="13" s="1"/>
  <c r="AA265" i="13"/>
  <c r="AA264" i="13" s="1"/>
  <c r="Z265" i="13"/>
  <c r="Z264" i="13" s="1"/>
  <c r="X265" i="13"/>
  <c r="W265" i="13"/>
  <c r="U265" i="13"/>
  <c r="T265" i="13"/>
  <c r="S265" i="13"/>
  <c r="R265" i="13"/>
  <c r="P265" i="13"/>
  <c r="O265" i="13"/>
  <c r="N265" i="13"/>
  <c r="L265" i="13"/>
  <c r="L264" i="13" s="1"/>
  <c r="K265" i="13"/>
  <c r="K264" i="13" s="1"/>
  <c r="J265" i="13"/>
  <c r="J264" i="13" s="1"/>
  <c r="I265" i="13"/>
  <c r="I264" i="13" s="1"/>
  <c r="H265" i="13"/>
  <c r="H264" i="13" s="1"/>
  <c r="AC264" i="13"/>
  <c r="AC262" i="13"/>
  <c r="AA262" i="13"/>
  <c r="Z262" i="13"/>
  <c r="Y262" i="13"/>
  <c r="X262" i="13"/>
  <c r="W262" i="13"/>
  <c r="V262" i="13"/>
  <c r="U262" i="13"/>
  <c r="T262" i="13"/>
  <c r="S262" i="13"/>
  <c r="R262" i="13"/>
  <c r="Q262" i="13"/>
  <c r="P262" i="13"/>
  <c r="O262" i="13"/>
  <c r="N262" i="13"/>
  <c r="M262" i="13"/>
  <c r="L262" i="13"/>
  <c r="K262" i="13"/>
  <c r="J262" i="13"/>
  <c r="I262" i="13"/>
  <c r="H262" i="13"/>
  <c r="M261" i="13"/>
  <c r="Y260" i="13"/>
  <c r="V260" i="13"/>
  <c r="V259" i="13" s="1"/>
  <c r="Q260" i="13"/>
  <c r="Q259" i="13" s="1"/>
  <c r="M260" i="13"/>
  <c r="M259" i="13" s="1"/>
  <c r="AC259" i="13"/>
  <c r="AB259" i="13"/>
  <c r="AA259" i="13"/>
  <c r="Z259" i="13"/>
  <c r="Y259" i="13"/>
  <c r="X259" i="13"/>
  <c r="W259" i="13"/>
  <c r="U259" i="13"/>
  <c r="T259" i="13"/>
  <c r="S259" i="13"/>
  <c r="R259" i="13"/>
  <c r="P259" i="13"/>
  <c r="O259" i="13"/>
  <c r="N259" i="13"/>
  <c r="L259" i="13"/>
  <c r="K259" i="13"/>
  <c r="J259" i="13"/>
  <c r="I259" i="13"/>
  <c r="H259" i="13"/>
  <c r="AB258" i="13"/>
  <c r="AB255" i="13" s="1"/>
  <c r="M258" i="13"/>
  <c r="M257" i="13"/>
  <c r="M256" i="13"/>
  <c r="AA255" i="13"/>
  <c r="Z255" i="13"/>
  <c r="Y255" i="13"/>
  <c r="X255" i="13"/>
  <c r="W255" i="13"/>
  <c r="V255" i="13"/>
  <c r="U255" i="13"/>
  <c r="T255" i="13"/>
  <c r="S255" i="13"/>
  <c r="R255" i="13"/>
  <c r="Q255" i="13"/>
  <c r="P255" i="13"/>
  <c r="O255" i="13"/>
  <c r="N255" i="13"/>
  <c r="L255" i="13"/>
  <c r="K255" i="13"/>
  <c r="J255" i="13"/>
  <c r="I255" i="13"/>
  <c r="H255" i="13"/>
  <c r="M254" i="13"/>
  <c r="AB253" i="13"/>
  <c r="AA253" i="13"/>
  <c r="Z253" i="13"/>
  <c r="Y253" i="13"/>
  <c r="X253" i="13"/>
  <c r="W253" i="13"/>
  <c r="V253" i="13"/>
  <c r="U253" i="13"/>
  <c r="T253" i="13"/>
  <c r="S253" i="13"/>
  <c r="R253" i="13"/>
  <c r="Q253" i="13"/>
  <c r="P253" i="13"/>
  <c r="O253" i="13"/>
  <c r="N253" i="13"/>
  <c r="M253" i="13"/>
  <c r="L253" i="13"/>
  <c r="K253" i="13"/>
  <c r="J253" i="13"/>
  <c r="I253" i="13"/>
  <c r="H253" i="13"/>
  <c r="M252" i="13"/>
  <c r="AB251" i="13"/>
  <c r="AA251" i="13"/>
  <c r="Z251" i="13"/>
  <c r="Y251" i="13"/>
  <c r="X251" i="13"/>
  <c r="W251" i="13"/>
  <c r="V251" i="13"/>
  <c r="U251" i="13"/>
  <c r="T251" i="13"/>
  <c r="S251" i="13"/>
  <c r="R251" i="13"/>
  <c r="Q251" i="13"/>
  <c r="P251" i="13"/>
  <c r="O251" i="13"/>
  <c r="N251" i="13"/>
  <c r="M251" i="13"/>
  <c r="L251" i="13"/>
  <c r="K251" i="13"/>
  <c r="J251" i="13"/>
  <c r="I251" i="13"/>
  <c r="H251" i="13"/>
  <c r="M250" i="13"/>
  <c r="M249" i="13"/>
  <c r="Y245" i="13"/>
  <c r="V245" i="13"/>
  <c r="Q245" i="13"/>
  <c r="Q235" i="13" s="1"/>
  <c r="M245" i="13"/>
  <c r="M244" i="13"/>
  <c r="M239" i="13"/>
  <c r="M238" i="13"/>
  <c r="V236" i="13"/>
  <c r="M236" i="13"/>
  <c r="AB235" i="13"/>
  <c r="AA235" i="13"/>
  <c r="Z235" i="13"/>
  <c r="Y235" i="13"/>
  <c r="X235" i="13"/>
  <c r="W235" i="13"/>
  <c r="U235" i="13"/>
  <c r="T235" i="13"/>
  <c r="S235" i="13"/>
  <c r="R235" i="13"/>
  <c r="P235" i="13"/>
  <c r="O235" i="13"/>
  <c r="N235" i="13"/>
  <c r="L235" i="13"/>
  <c r="K235" i="13"/>
  <c r="J235" i="13"/>
  <c r="I235" i="13"/>
  <c r="H235" i="13"/>
  <c r="M232" i="13"/>
  <c r="M231" i="13"/>
  <c r="AB230" i="13"/>
  <c r="AA230" i="13"/>
  <c r="Z230" i="13"/>
  <c r="X230" i="13"/>
  <c r="W230" i="13"/>
  <c r="V230" i="13"/>
  <c r="U230" i="13"/>
  <c r="T230" i="13"/>
  <c r="S230" i="13"/>
  <c r="R230" i="13"/>
  <c r="Q230" i="13"/>
  <c r="P230" i="13"/>
  <c r="O230" i="13"/>
  <c r="N230" i="13"/>
  <c r="L230" i="13"/>
  <c r="K230" i="13"/>
  <c r="J230" i="13"/>
  <c r="I230" i="13"/>
  <c r="H230" i="13"/>
  <c r="AC229" i="13"/>
  <c r="M227" i="13"/>
  <c r="M226" i="13"/>
  <c r="AB225" i="13"/>
  <c r="AA225" i="13"/>
  <c r="Z225" i="13"/>
  <c r="Y225" i="13"/>
  <c r="X225" i="13"/>
  <c r="W225" i="13"/>
  <c r="V225" i="13"/>
  <c r="U225" i="13"/>
  <c r="T225" i="13"/>
  <c r="S225" i="13"/>
  <c r="R225" i="13"/>
  <c r="Q225" i="13"/>
  <c r="P225" i="13"/>
  <c r="O225" i="13"/>
  <c r="N225" i="13"/>
  <c r="L225" i="13"/>
  <c r="K225" i="13"/>
  <c r="J225" i="13"/>
  <c r="I225" i="13"/>
  <c r="H225" i="13"/>
  <c r="Y224" i="13"/>
  <c r="Y221" i="13" s="1"/>
  <c r="V224" i="13"/>
  <c r="V221" i="13" s="1"/>
  <c r="Q224" i="13"/>
  <c r="Q221" i="13" s="1"/>
  <c r="M224" i="13"/>
  <c r="M223" i="13"/>
  <c r="M222" i="13"/>
  <c r="AB221" i="13"/>
  <c r="AA221" i="13"/>
  <c r="Z221" i="13"/>
  <c r="X221" i="13"/>
  <c r="W221" i="13"/>
  <c r="U221" i="13"/>
  <c r="T221" i="13"/>
  <c r="S221" i="13"/>
  <c r="R221" i="13"/>
  <c r="P221" i="13"/>
  <c r="O221" i="13"/>
  <c r="N221" i="13"/>
  <c r="L221" i="13"/>
  <c r="K221" i="13"/>
  <c r="J221" i="13"/>
  <c r="I221" i="13"/>
  <c r="H221" i="13"/>
  <c r="M220" i="13"/>
  <c r="M213" i="13"/>
  <c r="M212" i="13"/>
  <c r="M210" i="13"/>
  <c r="M209" i="13"/>
  <c r="AB208" i="13"/>
  <c r="AA208" i="13"/>
  <c r="Z208" i="13"/>
  <c r="Y208" i="13"/>
  <c r="X208" i="13"/>
  <c r="W208" i="13"/>
  <c r="V208" i="13"/>
  <c r="U208" i="13"/>
  <c r="U207" i="13" s="1"/>
  <c r="T208" i="13"/>
  <c r="S208" i="13"/>
  <c r="R208" i="13"/>
  <c r="Q208" i="13"/>
  <c r="P208" i="13"/>
  <c r="O208" i="13"/>
  <c r="N208" i="13"/>
  <c r="L208" i="13"/>
  <c r="K208" i="13"/>
  <c r="J208" i="13"/>
  <c r="I208" i="13"/>
  <c r="H208" i="13"/>
  <c r="AC207" i="13"/>
  <c r="Y206" i="13"/>
  <c r="V206" i="13"/>
  <c r="Q206" i="13"/>
  <c r="M206" i="13"/>
  <c r="Y205" i="13"/>
  <c r="V205" i="13"/>
  <c r="Q205" i="13"/>
  <c r="M205" i="13"/>
  <c r="Y204" i="13"/>
  <c r="V204" i="13"/>
  <c r="Q204" i="13"/>
  <c r="M204" i="13"/>
  <c r="Y203" i="13"/>
  <c r="V203" i="13"/>
  <c r="Q203" i="13"/>
  <c r="M203" i="13"/>
  <c r="O202" i="13"/>
  <c r="O191" i="13" s="1"/>
  <c r="N202" i="13"/>
  <c r="L202" i="13"/>
  <c r="L191" i="13" s="1"/>
  <c r="K202" i="13"/>
  <c r="K191" i="13" s="1"/>
  <c r="Y201" i="13"/>
  <c r="Y193" i="13" s="1"/>
  <c r="Y191" i="13" s="1"/>
  <c r="V201" i="13"/>
  <c r="Q201" i="13"/>
  <c r="M201" i="13"/>
  <c r="AA193" i="13"/>
  <c r="AA191" i="13" s="1"/>
  <c r="Z193" i="13"/>
  <c r="Z191" i="13" s="1"/>
  <c r="X193" i="13"/>
  <c r="X191" i="13" s="1"/>
  <c r="W193" i="13"/>
  <c r="W191" i="13" s="1"/>
  <c r="V193" i="13"/>
  <c r="V191" i="13" s="1"/>
  <c r="U193" i="13"/>
  <c r="U191" i="13" s="1"/>
  <c r="T193" i="13"/>
  <c r="T191" i="13" s="1"/>
  <c r="S193" i="13"/>
  <c r="S191" i="13" s="1"/>
  <c r="R193" i="13"/>
  <c r="R191" i="13" s="1"/>
  <c r="Q193" i="13"/>
  <c r="Q191" i="13" s="1"/>
  <c r="P193" i="13"/>
  <c r="P191" i="13" s="1"/>
  <c r="I193" i="13"/>
  <c r="I191" i="13" s="1"/>
  <c r="H193" i="13"/>
  <c r="H191" i="13" s="1"/>
  <c r="M192" i="13"/>
  <c r="AC191" i="13"/>
  <c r="AB191" i="13"/>
  <c r="J191" i="13"/>
  <c r="M190" i="13"/>
  <c r="M189" i="13"/>
  <c r="M188" i="13"/>
  <c r="AB187" i="13"/>
  <c r="AA187" i="13"/>
  <c r="Z187" i="13"/>
  <c r="Y187" i="13"/>
  <c r="X187" i="13"/>
  <c r="W187" i="13"/>
  <c r="V187" i="13"/>
  <c r="U187" i="13"/>
  <c r="T187" i="13"/>
  <c r="S187" i="13"/>
  <c r="R187" i="13"/>
  <c r="Q187" i="13"/>
  <c r="P187" i="13"/>
  <c r="O187" i="13"/>
  <c r="N187" i="13"/>
  <c r="L187" i="13"/>
  <c r="K187" i="13"/>
  <c r="J187" i="13"/>
  <c r="I187" i="13"/>
  <c r="H187" i="13"/>
  <c r="M186" i="13"/>
  <c r="M185" i="13"/>
  <c r="AB184" i="13"/>
  <c r="AA184" i="13"/>
  <c r="Z184" i="13"/>
  <c r="Y184" i="13"/>
  <c r="X184" i="13"/>
  <c r="W184" i="13"/>
  <c r="V184" i="13"/>
  <c r="U184" i="13"/>
  <c r="T184" i="13"/>
  <c r="S184" i="13"/>
  <c r="R184" i="13"/>
  <c r="Q184" i="13"/>
  <c r="P184" i="13"/>
  <c r="O184" i="13"/>
  <c r="N184" i="13"/>
  <c r="L184" i="13"/>
  <c r="K184" i="13"/>
  <c r="J184" i="13"/>
  <c r="I184" i="13"/>
  <c r="H184" i="13"/>
  <c r="M178" i="13"/>
  <c r="M177" i="13"/>
  <c r="M176" i="13"/>
  <c r="M175" i="13"/>
  <c r="M174" i="13"/>
  <c r="AB173" i="13"/>
  <c r="AA173" i="13"/>
  <c r="Z173" i="13"/>
  <c r="Y173" i="13"/>
  <c r="X173" i="13"/>
  <c r="W173" i="13"/>
  <c r="V173" i="13"/>
  <c r="U173" i="13"/>
  <c r="T173" i="13"/>
  <c r="S173" i="13"/>
  <c r="R173" i="13"/>
  <c r="Q173" i="13"/>
  <c r="P173" i="13"/>
  <c r="O173" i="13"/>
  <c r="N173" i="13"/>
  <c r="L173" i="13"/>
  <c r="K173" i="13"/>
  <c r="J173" i="13"/>
  <c r="I173" i="13"/>
  <c r="H173" i="13"/>
  <c r="Q172" i="13"/>
  <c r="M172" i="13"/>
  <c r="Q170" i="13"/>
  <c r="M170" i="13"/>
  <c r="AB169" i="13"/>
  <c r="Q169" i="13"/>
  <c r="M169" i="13"/>
  <c r="AB168" i="13"/>
  <c r="AA168" i="13"/>
  <c r="Z168" i="13"/>
  <c r="Y168" i="13"/>
  <c r="X168" i="13"/>
  <c r="W168" i="13"/>
  <c r="V168" i="13"/>
  <c r="U168" i="13"/>
  <c r="T168" i="13"/>
  <c r="S168" i="13"/>
  <c r="R168" i="13"/>
  <c r="P168" i="13"/>
  <c r="O168" i="13"/>
  <c r="N168" i="13"/>
  <c r="L168" i="13"/>
  <c r="K168" i="13"/>
  <c r="J168" i="13"/>
  <c r="I168" i="13"/>
  <c r="H168" i="13"/>
  <c r="M167" i="13"/>
  <c r="M166" i="13"/>
  <c r="M164" i="13"/>
  <c r="AB163" i="13"/>
  <c r="AA163" i="13"/>
  <c r="Z163" i="13"/>
  <c r="Y163" i="13"/>
  <c r="X163" i="13"/>
  <c r="W163" i="13"/>
  <c r="V163" i="13"/>
  <c r="U163" i="13"/>
  <c r="T163" i="13"/>
  <c r="S163" i="13"/>
  <c r="R163" i="13"/>
  <c r="Q163" i="13"/>
  <c r="P163" i="13"/>
  <c r="O163" i="13"/>
  <c r="N163" i="13"/>
  <c r="L163" i="13"/>
  <c r="K163" i="13"/>
  <c r="J163" i="13"/>
  <c r="I163" i="13"/>
  <c r="H163" i="13"/>
  <c r="Q160" i="13"/>
  <c r="M160" i="13"/>
  <c r="Q158" i="13"/>
  <c r="M158" i="13"/>
  <c r="M156" i="13"/>
  <c r="M155" i="13"/>
  <c r="M153" i="13"/>
  <c r="M152" i="13"/>
  <c r="Q151" i="13"/>
  <c r="Q150" i="13"/>
  <c r="AA149" i="13"/>
  <c r="AA142" i="13" s="1"/>
  <c r="Z149" i="13"/>
  <c r="Z142" i="13" s="1"/>
  <c r="Y149" i="13"/>
  <c r="X149" i="13"/>
  <c r="W149" i="13"/>
  <c r="V149" i="13"/>
  <c r="V142" i="13" s="1"/>
  <c r="U149" i="13"/>
  <c r="U142" i="13" s="1"/>
  <c r="T149" i="13"/>
  <c r="T142" i="13" s="1"/>
  <c r="S149" i="13"/>
  <c r="S142" i="13" s="1"/>
  <c r="R149" i="13"/>
  <c r="R142" i="13" s="1"/>
  <c r="P149" i="13"/>
  <c r="P142" i="13" s="1"/>
  <c r="O149" i="13"/>
  <c r="O142" i="13" s="1"/>
  <c r="N149" i="13"/>
  <c r="N142" i="13" s="1"/>
  <c r="L149" i="13"/>
  <c r="L142" i="13" s="1"/>
  <c r="K149" i="13"/>
  <c r="K142" i="13" s="1"/>
  <c r="J149" i="13"/>
  <c r="J142" i="13" s="1"/>
  <c r="Q148" i="13"/>
  <c r="M148" i="13"/>
  <c r="Q147" i="13"/>
  <c r="M147" i="13"/>
  <c r="Q146" i="13"/>
  <c r="M146" i="13"/>
  <c r="Q145" i="13"/>
  <c r="M145" i="13"/>
  <c r="Q144" i="13"/>
  <c r="M144" i="13"/>
  <c r="Q143" i="13"/>
  <c r="M143" i="13"/>
  <c r="AC142" i="13"/>
  <c r="AB142" i="13"/>
  <c r="Y142" i="13"/>
  <c r="X142" i="13"/>
  <c r="W142" i="13"/>
  <c r="I142" i="13"/>
  <c r="H142" i="13"/>
  <c r="M141" i="13"/>
  <c r="M140" i="13"/>
  <c r="M139" i="13"/>
  <c r="M138" i="13"/>
  <c r="AB137" i="13"/>
  <c r="AA137" i="13"/>
  <c r="Z137" i="13"/>
  <c r="Y137" i="13"/>
  <c r="X137" i="13"/>
  <c r="W137" i="13"/>
  <c r="W136" i="13" s="1"/>
  <c r="W135" i="13" s="1"/>
  <c r="W134" i="13" s="1"/>
  <c r="W133" i="13" s="1"/>
  <c r="W132" i="13" s="1"/>
  <c r="W131" i="13" s="1"/>
  <c r="W130" i="13" s="1"/>
  <c r="W129" i="13" s="1"/>
  <c r="V137" i="13"/>
  <c r="V136" i="13" s="1"/>
  <c r="V135" i="13" s="1"/>
  <c r="V134" i="13" s="1"/>
  <c r="V133" i="13" s="1"/>
  <c r="V132" i="13" s="1"/>
  <c r="V131" i="13" s="1"/>
  <c r="V130" i="13" s="1"/>
  <c r="V129" i="13" s="1"/>
  <c r="U137" i="13"/>
  <c r="T137" i="13"/>
  <c r="S137" i="13"/>
  <c r="S136" i="13" s="1"/>
  <c r="S135" i="13" s="1"/>
  <c r="R137" i="13"/>
  <c r="Q137" i="13"/>
  <c r="P137" i="13"/>
  <c r="O137" i="13"/>
  <c r="N137" i="13"/>
  <c r="L137" i="13"/>
  <c r="K137" i="13"/>
  <c r="J137" i="13"/>
  <c r="I137" i="13"/>
  <c r="H137" i="13"/>
  <c r="M135" i="13"/>
  <c r="M134" i="13"/>
  <c r="AB133" i="13"/>
  <c r="AA133" i="13"/>
  <c r="Z133" i="13"/>
  <c r="O133" i="13"/>
  <c r="N133" i="13"/>
  <c r="L133" i="13"/>
  <c r="K133" i="13"/>
  <c r="AB132" i="13"/>
  <c r="M132" i="13"/>
  <c r="M131" i="13"/>
  <c r="M130" i="13"/>
  <c r="AB129" i="13"/>
  <c r="O129" i="13"/>
  <c r="N129" i="13"/>
  <c r="L129" i="13"/>
  <c r="K129" i="13"/>
  <c r="AB128" i="13"/>
  <c r="Y128" i="13"/>
  <c r="V128" i="13"/>
  <c r="Q128" i="13"/>
  <c r="M128" i="13"/>
  <c r="Y127" i="13"/>
  <c r="V127" i="13"/>
  <c r="Q127" i="13"/>
  <c r="M127" i="13"/>
  <c r="Y126" i="13"/>
  <c r="V126" i="13"/>
  <c r="Q126" i="13"/>
  <c r="M126" i="13"/>
  <c r="Y125" i="13"/>
  <c r="V125" i="13"/>
  <c r="Q125" i="13"/>
  <c r="M125" i="13"/>
  <c r="AB124" i="13"/>
  <c r="V124" i="13"/>
  <c r="S124" i="13"/>
  <c r="O124" i="13"/>
  <c r="O462" i="13" s="1"/>
  <c r="N124" i="13"/>
  <c r="L124" i="13"/>
  <c r="L462" i="13" s="1"/>
  <c r="K124" i="13"/>
  <c r="K462" i="13" s="1"/>
  <c r="M122" i="13"/>
  <c r="M121" i="13"/>
  <c r="M120" i="13"/>
  <c r="AB119" i="13"/>
  <c r="AA119" i="13"/>
  <c r="Z119" i="13"/>
  <c r="Z105" i="13" s="1"/>
  <c r="Y119" i="13"/>
  <c r="X119" i="13"/>
  <c r="X105" i="13" s="1"/>
  <c r="W119" i="13"/>
  <c r="V119" i="13"/>
  <c r="U119" i="13"/>
  <c r="U105" i="13" s="1"/>
  <c r="T119" i="13"/>
  <c r="T105" i="13" s="1"/>
  <c r="S119" i="13"/>
  <c r="R119" i="13"/>
  <c r="R105" i="13" s="1"/>
  <c r="Q119" i="13"/>
  <c r="P119" i="13"/>
  <c r="P105" i="13" s="1"/>
  <c r="O119" i="13"/>
  <c r="N119" i="13"/>
  <c r="L119" i="13"/>
  <c r="K119" i="13"/>
  <c r="I119" i="13"/>
  <c r="I105" i="13" s="1"/>
  <c r="I104" i="13" s="1"/>
  <c r="H119" i="13"/>
  <c r="H105" i="13" s="1"/>
  <c r="M117" i="13"/>
  <c r="M114" i="13"/>
  <c r="M113" i="13"/>
  <c r="M112" i="13"/>
  <c r="M111" i="13"/>
  <c r="XFD110" i="13"/>
  <c r="M107" i="13"/>
  <c r="Y106" i="13"/>
  <c r="V106" i="13"/>
  <c r="Q106" i="13"/>
  <c r="M106" i="13"/>
  <c r="AC105" i="13"/>
  <c r="AC104" i="13" s="1"/>
  <c r="J105" i="13"/>
  <c r="Q103" i="13"/>
  <c r="M103" i="13"/>
  <c r="Q102" i="13"/>
  <c r="M102" i="13"/>
  <c r="AC101" i="13"/>
  <c r="AB101" i="13"/>
  <c r="AA101" i="13"/>
  <c r="Z101" i="13"/>
  <c r="Y101" i="13"/>
  <c r="X101" i="13"/>
  <c r="W101" i="13"/>
  <c r="V101" i="13"/>
  <c r="U101" i="13"/>
  <c r="T101" i="13"/>
  <c r="S101" i="13"/>
  <c r="R101" i="13"/>
  <c r="P101" i="13"/>
  <c r="O101" i="13"/>
  <c r="N101" i="13"/>
  <c r="L101" i="13"/>
  <c r="K101" i="13"/>
  <c r="J101" i="13"/>
  <c r="I101" i="13"/>
  <c r="H101" i="13"/>
  <c r="Y100" i="13"/>
  <c r="V100" i="13"/>
  <c r="Q100" i="13"/>
  <c r="M100" i="13"/>
  <c r="Y99" i="13"/>
  <c r="V99" i="13"/>
  <c r="Q99" i="13"/>
  <c r="M99" i="13"/>
  <c r="Y98" i="13"/>
  <c r="V98" i="13"/>
  <c r="Q98" i="13"/>
  <c r="M98" i="13"/>
  <c r="AB97" i="13"/>
  <c r="AB96" i="13" s="1"/>
  <c r="O97" i="13"/>
  <c r="O478" i="13" s="1"/>
  <c r="N97" i="13"/>
  <c r="N478" i="13" s="1"/>
  <c r="M97" i="13"/>
  <c r="M96" i="13" s="1"/>
  <c r="L97" i="13"/>
  <c r="L96" i="13" s="1"/>
  <c r="K97" i="13"/>
  <c r="K96" i="13" s="1"/>
  <c r="AA96" i="13"/>
  <c r="Z96" i="13"/>
  <c r="Y96" i="13"/>
  <c r="X96" i="13"/>
  <c r="W96" i="13"/>
  <c r="V96" i="13"/>
  <c r="U96" i="13"/>
  <c r="T96" i="13"/>
  <c r="S96" i="13"/>
  <c r="R96" i="13"/>
  <c r="Q96" i="13"/>
  <c r="P96" i="13"/>
  <c r="J96" i="13"/>
  <c r="I96" i="13"/>
  <c r="H96" i="13"/>
  <c r="Y95" i="13"/>
  <c r="V95" i="13"/>
  <c r="Q95" i="13"/>
  <c r="M95" i="13"/>
  <c r="Y94" i="13"/>
  <c r="V94" i="13"/>
  <c r="Q94" i="13"/>
  <c r="M94" i="13"/>
  <c r="Y93" i="13"/>
  <c r="V93" i="13"/>
  <c r="Q93" i="13"/>
  <c r="M93" i="13"/>
  <c r="Y92" i="13"/>
  <c r="V92" i="13"/>
  <c r="Q92" i="13"/>
  <c r="M92" i="13"/>
  <c r="Y91" i="13"/>
  <c r="V91" i="13"/>
  <c r="Q91" i="13"/>
  <c r="M91" i="13"/>
  <c r="AB90" i="13"/>
  <c r="V90" i="13"/>
  <c r="V463" i="13" s="1"/>
  <c r="S90" i="13"/>
  <c r="S463" i="13" s="1"/>
  <c r="O90" i="13"/>
  <c r="O463" i="13" s="1"/>
  <c r="N90" i="13"/>
  <c r="N463" i="13" s="1"/>
  <c r="L90" i="13"/>
  <c r="L463" i="13" s="1"/>
  <c r="K90" i="13"/>
  <c r="K463" i="13" s="1"/>
  <c r="Y89" i="13"/>
  <c r="V89" i="13"/>
  <c r="Q89" i="13"/>
  <c r="M89" i="13"/>
  <c r="Y88" i="13"/>
  <c r="V88" i="13"/>
  <c r="Q88" i="13"/>
  <c r="M88" i="13"/>
  <c r="Y87" i="13"/>
  <c r="V87" i="13"/>
  <c r="Q87" i="13"/>
  <c r="M87" i="13"/>
  <c r="Y86" i="13"/>
  <c r="V86" i="13"/>
  <c r="Q86" i="13"/>
  <c r="M86" i="13"/>
  <c r="Y85" i="13"/>
  <c r="V85" i="13"/>
  <c r="Q85" i="13"/>
  <c r="M85" i="13"/>
  <c r="AB84" i="13"/>
  <c r="AA84" i="13"/>
  <c r="Z84" i="13"/>
  <c r="X84" i="13"/>
  <c r="W84" i="13"/>
  <c r="T84" i="13"/>
  <c r="S84" i="13"/>
  <c r="O84" i="13"/>
  <c r="N84" i="13"/>
  <c r="L84" i="13"/>
  <c r="K84" i="13"/>
  <c r="J84" i="13"/>
  <c r="M83" i="13"/>
  <c r="M82" i="13"/>
  <c r="M81" i="13"/>
  <c r="M80" i="13"/>
  <c r="M79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O508" i="13" s="1"/>
  <c r="N78" i="13"/>
  <c r="N508" i="13" s="1"/>
  <c r="L78" i="13"/>
  <c r="K78" i="13"/>
  <c r="J78" i="13"/>
  <c r="I78" i="13"/>
  <c r="H78" i="13"/>
  <c r="V77" i="13"/>
  <c r="Q77" i="13"/>
  <c r="M77" i="13"/>
  <c r="V76" i="13"/>
  <c r="Q76" i="13"/>
  <c r="M76" i="13"/>
  <c r="V75" i="13"/>
  <c r="Q75" i="13"/>
  <c r="M75" i="13"/>
  <c r="AB74" i="13"/>
  <c r="V74" i="13"/>
  <c r="V461" i="13" s="1"/>
  <c r="S74" i="13"/>
  <c r="S461" i="13" s="1"/>
  <c r="O74" i="13"/>
  <c r="O461" i="13" s="1"/>
  <c r="N74" i="13"/>
  <c r="N461" i="13" s="1"/>
  <c r="L74" i="13"/>
  <c r="L461" i="13" s="1"/>
  <c r="K74" i="13"/>
  <c r="K461" i="13" s="1"/>
  <c r="Y73" i="13"/>
  <c r="V73" i="13"/>
  <c r="Q73" i="13"/>
  <c r="M73" i="13"/>
  <c r="Y72" i="13"/>
  <c r="V72" i="13"/>
  <c r="Q72" i="13"/>
  <c r="M72" i="13"/>
  <c r="Y71" i="13"/>
  <c r="V71" i="13"/>
  <c r="Q71" i="13"/>
  <c r="M71" i="13"/>
  <c r="AB70" i="13"/>
  <c r="AA70" i="13"/>
  <c r="Z70" i="13"/>
  <c r="Y70" i="13" s="1"/>
  <c r="X70" i="13"/>
  <c r="W70" i="13"/>
  <c r="T70" i="13"/>
  <c r="S70" i="13"/>
  <c r="O70" i="13"/>
  <c r="N70" i="13"/>
  <c r="K70" i="13"/>
  <c r="J70" i="13"/>
  <c r="M69" i="13"/>
  <c r="M68" i="13"/>
  <c r="M67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L66" i="13"/>
  <c r="K66" i="13"/>
  <c r="J66" i="13"/>
  <c r="I66" i="13"/>
  <c r="H66" i="13"/>
  <c r="Y64" i="13"/>
  <c r="Y62" i="13" s="1"/>
  <c r="V64" i="13"/>
  <c r="V62" i="13" s="1"/>
  <c r="Q64" i="13"/>
  <c r="Q62" i="13" s="1"/>
  <c r="M64" i="13"/>
  <c r="M63" i="13"/>
  <c r="H63" i="13"/>
  <c r="H62" i="13" s="1"/>
  <c r="AB62" i="13"/>
  <c r="AA62" i="13"/>
  <c r="Z62" i="13"/>
  <c r="X62" i="13"/>
  <c r="W62" i="13"/>
  <c r="U62" i="13"/>
  <c r="T62" i="13"/>
  <c r="S62" i="13"/>
  <c r="R62" i="13"/>
  <c r="P62" i="13"/>
  <c r="O62" i="13"/>
  <c r="N62" i="13"/>
  <c r="L62" i="13"/>
  <c r="K62" i="13"/>
  <c r="J62" i="13"/>
  <c r="I62" i="13"/>
  <c r="Q61" i="13"/>
  <c r="M61" i="13"/>
  <c r="M60" i="13"/>
  <c r="M59" i="13"/>
  <c r="M58" i="13"/>
  <c r="M57" i="13"/>
  <c r="M54" i="13"/>
  <c r="M53" i="13"/>
  <c r="M52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L51" i="13"/>
  <c r="K51" i="13"/>
  <c r="J51" i="13"/>
  <c r="I51" i="13"/>
  <c r="H51" i="13"/>
  <c r="AC50" i="13"/>
  <c r="Y49" i="13"/>
  <c r="V49" i="13"/>
  <c r="Q49" i="13"/>
  <c r="M49" i="13"/>
  <c r="Y48" i="13"/>
  <c r="V48" i="13"/>
  <c r="Q48" i="13"/>
  <c r="Q46" i="13" s="1"/>
  <c r="M48" i="13"/>
  <c r="M527" i="13" s="1"/>
  <c r="M47" i="13"/>
  <c r="M46" i="13" s="1"/>
  <c r="AB46" i="13"/>
  <c r="AA46" i="13"/>
  <c r="Z46" i="13"/>
  <c r="Y46" i="13"/>
  <c r="X46" i="13"/>
  <c r="W46" i="13"/>
  <c r="V46" i="13"/>
  <c r="U46" i="13"/>
  <c r="T46" i="13"/>
  <c r="S46" i="13"/>
  <c r="R46" i="13"/>
  <c r="P46" i="13"/>
  <c r="O46" i="13"/>
  <c r="N46" i="13"/>
  <c r="L46" i="13"/>
  <c r="K46" i="13"/>
  <c r="J46" i="13"/>
  <c r="I46" i="13"/>
  <c r="H46" i="13"/>
  <c r="M45" i="13"/>
  <c r="AB44" i="13"/>
  <c r="AB38" i="13" s="1"/>
  <c r="M44" i="13"/>
  <c r="M43" i="13"/>
  <c r="M42" i="13"/>
  <c r="M41" i="13"/>
  <c r="M40" i="13"/>
  <c r="M39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L38" i="13"/>
  <c r="K38" i="13"/>
  <c r="J38" i="13"/>
  <c r="I38" i="13"/>
  <c r="H38" i="13"/>
  <c r="AC37" i="13"/>
  <c r="AB36" i="13"/>
  <c r="AB35" i="13" s="1"/>
  <c r="M36" i="13"/>
  <c r="AC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M34" i="13"/>
  <c r="M33" i="13"/>
  <c r="Y32" i="13"/>
  <c r="V32" i="13"/>
  <c r="V31" i="13" s="1"/>
  <c r="Q32" i="13"/>
  <c r="Q31" i="13" s="1"/>
  <c r="M32" i="13"/>
  <c r="AC31" i="13"/>
  <c r="AB31" i="13"/>
  <c r="AA31" i="13"/>
  <c r="Z31" i="13"/>
  <c r="Y31" i="13"/>
  <c r="X31" i="13"/>
  <c r="W31" i="13"/>
  <c r="U31" i="13"/>
  <c r="T31" i="13"/>
  <c r="S31" i="13"/>
  <c r="R31" i="13"/>
  <c r="P31" i="13"/>
  <c r="O31" i="13"/>
  <c r="N31" i="13"/>
  <c r="L31" i="13"/>
  <c r="K31" i="13"/>
  <c r="J31" i="13"/>
  <c r="I31" i="13"/>
  <c r="H31" i="13"/>
  <c r="M30" i="13"/>
  <c r="M29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L28" i="13"/>
  <c r="K28" i="13"/>
  <c r="J28" i="13"/>
  <c r="I28" i="13"/>
  <c r="H28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M25" i="13"/>
  <c r="M24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L23" i="13"/>
  <c r="K23" i="13"/>
  <c r="J23" i="13"/>
  <c r="I23" i="13"/>
  <c r="H23" i="13"/>
  <c r="M22" i="13"/>
  <c r="M21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L20" i="13"/>
  <c r="K20" i="13"/>
  <c r="J20" i="13"/>
  <c r="I20" i="13"/>
  <c r="H20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M17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V15" i="13"/>
  <c r="V14" i="13" s="1"/>
  <c r="Q15" i="13"/>
  <c r="Q14" i="13" s="1"/>
  <c r="M15" i="13"/>
  <c r="M14" i="13" s="1"/>
  <c r="AB14" i="13"/>
  <c r="AA14" i="13"/>
  <c r="Z14" i="13"/>
  <c r="Y14" i="13"/>
  <c r="X14" i="13"/>
  <c r="W14" i="13"/>
  <c r="U14" i="13"/>
  <c r="T14" i="13"/>
  <c r="S14" i="13"/>
  <c r="R14" i="13"/>
  <c r="P14" i="13"/>
  <c r="O14" i="13"/>
  <c r="N14" i="13"/>
  <c r="L14" i="13"/>
  <c r="K14" i="13"/>
  <c r="J14" i="13"/>
  <c r="I14" i="13"/>
  <c r="H14" i="13"/>
  <c r="AC13" i="13"/>
  <c r="AD6" i="13"/>
  <c r="AA534" i="12"/>
  <c r="Z534" i="12"/>
  <c r="Y534" i="12"/>
  <c r="X534" i="12"/>
  <c r="W534" i="12"/>
  <c r="U534" i="12"/>
  <c r="T534" i="12"/>
  <c r="R534" i="12"/>
  <c r="P534" i="12"/>
  <c r="J534" i="12"/>
  <c r="I534" i="12"/>
  <c r="H534" i="12"/>
  <c r="AA530" i="12"/>
  <c r="Z530" i="12"/>
  <c r="Y530" i="12"/>
  <c r="Y532" i="12" s="1"/>
  <c r="Y535" i="12" s="1"/>
  <c r="X530" i="12"/>
  <c r="W530" i="12"/>
  <c r="U530" i="12"/>
  <c r="U532" i="12" s="1"/>
  <c r="U535" i="12" s="1"/>
  <c r="T530" i="12"/>
  <c r="R530" i="12"/>
  <c r="R532" i="12" s="1"/>
  <c r="R535" i="12" s="1"/>
  <c r="P530" i="12"/>
  <c r="P535" i="12" s="1"/>
  <c r="O530" i="12"/>
  <c r="O532" i="12" s="1"/>
  <c r="N530" i="12"/>
  <c r="N532" i="12" s="1"/>
  <c r="L530" i="12"/>
  <c r="L532" i="12" s="1"/>
  <c r="K530" i="12"/>
  <c r="K532" i="12" s="1"/>
  <c r="J530" i="12"/>
  <c r="J532" i="12" s="1"/>
  <c r="J535" i="12" s="1"/>
  <c r="I530" i="12"/>
  <c r="I532" i="12" s="1"/>
  <c r="I535" i="12" s="1"/>
  <c r="H530" i="12"/>
  <c r="H532" i="12" s="1"/>
  <c r="H535" i="12" s="1"/>
  <c r="O527" i="12"/>
  <c r="N527" i="12"/>
  <c r="O524" i="12"/>
  <c r="N524" i="12"/>
  <c r="O515" i="12"/>
  <c r="N515" i="12"/>
  <c r="O497" i="12"/>
  <c r="N497" i="12"/>
  <c r="O490" i="12"/>
  <c r="N490" i="12"/>
  <c r="O486" i="12"/>
  <c r="N486" i="12"/>
  <c r="AB475" i="12"/>
  <c r="AB474" i="12"/>
  <c r="AB473" i="12"/>
  <c r="G473" i="12"/>
  <c r="AB470" i="12"/>
  <c r="AA470" i="12"/>
  <c r="Z470" i="12"/>
  <c r="Y470" i="12"/>
  <c r="X470" i="12"/>
  <c r="W470" i="12"/>
  <c r="V470" i="12"/>
  <c r="U470" i="12"/>
  <c r="T470" i="12"/>
  <c r="S470" i="12"/>
  <c r="R470" i="12"/>
  <c r="Q470" i="12"/>
  <c r="P470" i="12"/>
  <c r="O470" i="12"/>
  <c r="N470" i="12"/>
  <c r="M470" i="12" s="1"/>
  <c r="L470" i="12"/>
  <c r="K470" i="12"/>
  <c r="J470" i="12"/>
  <c r="I470" i="12"/>
  <c r="H470" i="12"/>
  <c r="AB466" i="12"/>
  <c r="AC465" i="12"/>
  <c r="AB465" i="12" s="1"/>
  <c r="AA463" i="12"/>
  <c r="Z463" i="12"/>
  <c r="Y463" i="12"/>
  <c r="X463" i="12"/>
  <c r="W463" i="12"/>
  <c r="U463" i="12"/>
  <c r="T463" i="12"/>
  <c r="R463" i="12"/>
  <c r="P463" i="12"/>
  <c r="AA462" i="12"/>
  <c r="Z462" i="12"/>
  <c r="Y462" i="12"/>
  <c r="X462" i="12"/>
  <c r="W462" i="12"/>
  <c r="V462" i="12"/>
  <c r="U462" i="12"/>
  <c r="T462" i="12"/>
  <c r="R462" i="12"/>
  <c r="P462" i="12"/>
  <c r="AA461" i="12"/>
  <c r="Z461" i="12"/>
  <c r="Y461" i="12"/>
  <c r="X461" i="12"/>
  <c r="W461" i="12"/>
  <c r="U461" i="12"/>
  <c r="T461" i="12"/>
  <c r="R461" i="12"/>
  <c r="P461" i="12"/>
  <c r="X460" i="12"/>
  <c r="W460" i="12"/>
  <c r="U460" i="12"/>
  <c r="T460" i="12"/>
  <c r="R460" i="12"/>
  <c r="P460" i="12"/>
  <c r="AA459" i="12"/>
  <c r="X459" i="12"/>
  <c r="T459" i="12"/>
  <c r="AB458" i="12"/>
  <c r="AB457" i="12"/>
  <c r="AA457" i="12"/>
  <c r="Z457" i="12"/>
  <c r="X457" i="12"/>
  <c r="W457" i="12"/>
  <c r="U457" i="12"/>
  <c r="T457" i="12"/>
  <c r="S457" i="12"/>
  <c r="Q457" i="12" s="1"/>
  <c r="P457" i="12"/>
  <c r="O457" i="12"/>
  <c r="N457" i="12"/>
  <c r="M457" i="12" s="1"/>
  <c r="L457" i="12"/>
  <c r="K457" i="12"/>
  <c r="AB456" i="12"/>
  <c r="AA456" i="12"/>
  <c r="Z456" i="12"/>
  <c r="X456" i="12"/>
  <c r="W456" i="12"/>
  <c r="U456" i="12"/>
  <c r="T456" i="12"/>
  <c r="S456" i="12"/>
  <c r="Q456" i="12" s="1"/>
  <c r="P456" i="12"/>
  <c r="O456" i="12"/>
  <c r="O455" i="12" s="1"/>
  <c r="N456" i="12"/>
  <c r="M456" i="12" s="1"/>
  <c r="L456" i="12"/>
  <c r="L455" i="12" s="1"/>
  <c r="K456" i="12"/>
  <c r="K455" i="12" s="1"/>
  <c r="J455" i="12"/>
  <c r="G455" i="12"/>
  <c r="AC452" i="12"/>
  <c r="AA452" i="12"/>
  <c r="AA475" i="12" s="1"/>
  <c r="X452" i="12"/>
  <c r="X475" i="12" s="1"/>
  <c r="T452" i="12"/>
  <c r="T475" i="12" s="1"/>
  <c r="AB451" i="12"/>
  <c r="Y451" i="12"/>
  <c r="V451" i="12"/>
  <c r="M451" i="12"/>
  <c r="AB449" i="12"/>
  <c r="M449" i="12"/>
  <c r="AB448" i="12"/>
  <c r="M448" i="12"/>
  <c r="AB447" i="12"/>
  <c r="M447" i="12"/>
  <c r="AB446" i="12"/>
  <c r="M446" i="12"/>
  <c r="AB445" i="12"/>
  <c r="M445" i="12"/>
  <c r="AB444" i="12"/>
  <c r="M444" i="12"/>
  <c r="AB443" i="12"/>
  <c r="M443" i="12"/>
  <c r="AB442" i="12"/>
  <c r="M442" i="12"/>
  <c r="AC441" i="12"/>
  <c r="AA441" i="12"/>
  <c r="Z441" i="12"/>
  <c r="Y441" i="12"/>
  <c r="X441" i="12"/>
  <c r="W441" i="12"/>
  <c r="V441" i="12"/>
  <c r="U441" i="12"/>
  <c r="T441" i="12"/>
  <c r="S441" i="12"/>
  <c r="R441" i="12"/>
  <c r="Q441" i="12"/>
  <c r="P441" i="12"/>
  <c r="O441" i="12"/>
  <c r="N441" i="12"/>
  <c r="L441" i="12"/>
  <c r="K441" i="12"/>
  <c r="J441" i="12"/>
  <c r="I441" i="12"/>
  <c r="H441" i="12"/>
  <c r="AB440" i="12"/>
  <c r="V440" i="12"/>
  <c r="M440" i="12"/>
  <c r="V438" i="12"/>
  <c r="M438" i="12"/>
  <c r="AB437" i="12"/>
  <c r="Y437" i="12"/>
  <c r="V437" i="12"/>
  <c r="M437" i="12"/>
  <c r="AB436" i="12"/>
  <c r="Y436" i="12"/>
  <c r="V436" i="12"/>
  <c r="M436" i="12"/>
  <c r="AB435" i="12"/>
  <c r="V435" i="12"/>
  <c r="M435" i="12"/>
  <c r="AB434" i="12"/>
  <c r="Y434" i="12"/>
  <c r="V434" i="12"/>
  <c r="M434" i="12"/>
  <c r="AB433" i="12"/>
  <c r="V433" i="12"/>
  <c r="M433" i="12"/>
  <c r="AB432" i="12"/>
  <c r="V432" i="12"/>
  <c r="M432" i="12"/>
  <c r="AB431" i="12"/>
  <c r="V431" i="12"/>
  <c r="M431" i="12"/>
  <c r="AB430" i="12"/>
  <c r="AA430" i="12"/>
  <c r="Z430" i="12"/>
  <c r="X430" i="12"/>
  <c r="W430" i="12"/>
  <c r="U430" i="12"/>
  <c r="T430" i="12"/>
  <c r="S430" i="12"/>
  <c r="R430" i="12"/>
  <c r="Q430" i="12"/>
  <c r="P430" i="12"/>
  <c r="O430" i="12"/>
  <c r="N430" i="12"/>
  <c r="L430" i="12"/>
  <c r="K430" i="12"/>
  <c r="J430" i="12"/>
  <c r="I430" i="12"/>
  <c r="H430" i="12"/>
  <c r="AB429" i="12"/>
  <c r="V429" i="12"/>
  <c r="M429" i="12"/>
  <c r="AB428" i="12"/>
  <c r="V428" i="12"/>
  <c r="M428" i="12"/>
  <c r="V427" i="12"/>
  <c r="M427" i="12"/>
  <c r="V426" i="12"/>
  <c r="M426" i="12"/>
  <c r="AB425" i="12"/>
  <c r="V425" i="12"/>
  <c r="M425" i="12"/>
  <c r="AB424" i="12"/>
  <c r="V424" i="12"/>
  <c r="M424" i="12"/>
  <c r="AB423" i="12"/>
  <c r="AA423" i="12"/>
  <c r="Z423" i="12"/>
  <c r="Y423" i="12"/>
  <c r="X423" i="12"/>
  <c r="W423" i="12"/>
  <c r="U423" i="12"/>
  <c r="T423" i="12"/>
  <c r="S423" i="12"/>
  <c r="R423" i="12"/>
  <c r="Q423" i="12"/>
  <c r="P423" i="12"/>
  <c r="O423" i="12"/>
  <c r="N423" i="12"/>
  <c r="L423" i="12"/>
  <c r="K423" i="12"/>
  <c r="J423" i="12"/>
  <c r="I423" i="12"/>
  <c r="H423" i="12"/>
  <c r="AB422" i="12"/>
  <c r="V422" i="12"/>
  <c r="M422" i="12"/>
  <c r="V421" i="12"/>
  <c r="M421" i="12"/>
  <c r="V420" i="12"/>
  <c r="M420" i="12"/>
  <c r="AB419" i="12"/>
  <c r="V419" i="12"/>
  <c r="M419" i="12"/>
  <c r="AB418" i="12"/>
  <c r="V418" i="12"/>
  <c r="M418" i="12"/>
  <c r="AB417" i="12"/>
  <c r="V417" i="12"/>
  <c r="M417" i="12"/>
  <c r="AB416" i="12"/>
  <c r="V416" i="12"/>
  <c r="M416" i="12"/>
  <c r="AB415" i="12"/>
  <c r="AA415" i="12"/>
  <c r="Z415" i="12"/>
  <c r="Y415" i="12"/>
  <c r="X415" i="12"/>
  <c r="W415" i="12"/>
  <c r="U415" i="12"/>
  <c r="T415" i="12"/>
  <c r="S415" i="12"/>
  <c r="R415" i="12"/>
  <c r="Q415" i="12"/>
  <c r="P415" i="12"/>
  <c r="O415" i="12"/>
  <c r="N415" i="12"/>
  <c r="L415" i="12"/>
  <c r="K415" i="12"/>
  <c r="J415" i="12"/>
  <c r="I415" i="12"/>
  <c r="H415" i="12"/>
  <c r="AB407" i="12"/>
  <c r="M407" i="12"/>
  <c r="AB406" i="12"/>
  <c r="M406" i="12"/>
  <c r="AB405" i="12"/>
  <c r="AA405" i="12"/>
  <c r="Z405" i="12"/>
  <c r="Y405" i="12"/>
  <c r="X405" i="12"/>
  <c r="W405" i="12"/>
  <c r="V405" i="12"/>
  <c r="U405" i="12"/>
  <c r="T405" i="12"/>
  <c r="S405" i="12"/>
  <c r="R405" i="12"/>
  <c r="Q405" i="12"/>
  <c r="P405" i="12"/>
  <c r="O405" i="12"/>
  <c r="N405" i="12"/>
  <c r="L405" i="12"/>
  <c r="K405" i="12"/>
  <c r="J405" i="12"/>
  <c r="I405" i="12"/>
  <c r="H405" i="12"/>
  <c r="AB402" i="12"/>
  <c r="AB401" i="12" s="1"/>
  <c r="M402" i="12"/>
  <c r="M401" i="12" s="1"/>
  <c r="AC401" i="12"/>
  <c r="AA401" i="12"/>
  <c r="Z401" i="12"/>
  <c r="Y401" i="12"/>
  <c r="X401" i="12"/>
  <c r="W401" i="12"/>
  <c r="V401" i="12"/>
  <c r="U401" i="12"/>
  <c r="T401" i="12"/>
  <c r="S401" i="12"/>
  <c r="R401" i="12"/>
  <c r="Q401" i="12"/>
  <c r="P401" i="12"/>
  <c r="O401" i="12"/>
  <c r="N401" i="12"/>
  <c r="L401" i="12"/>
  <c r="K401" i="12"/>
  <c r="J401" i="12"/>
  <c r="I401" i="12"/>
  <c r="H401" i="12"/>
  <c r="AB400" i="12"/>
  <c r="M400" i="12"/>
  <c r="AB399" i="12"/>
  <c r="M399" i="12"/>
  <c r="AB398" i="12"/>
  <c r="M398" i="12"/>
  <c r="AB397" i="12"/>
  <c r="M397" i="12"/>
  <c r="AB396" i="12"/>
  <c r="M396" i="12"/>
  <c r="AB395" i="12"/>
  <c r="M395" i="12"/>
  <c r="AB394" i="12"/>
  <c r="AA394" i="12"/>
  <c r="AA387" i="12" s="1"/>
  <c r="Z394" i="12"/>
  <c r="Z387" i="12" s="1"/>
  <c r="Y394" i="12"/>
  <c r="Y387" i="12" s="1"/>
  <c r="X394" i="12"/>
  <c r="X387" i="12" s="1"/>
  <c r="W394" i="12"/>
  <c r="W387" i="12" s="1"/>
  <c r="V394" i="12"/>
  <c r="U394" i="12"/>
  <c r="U387" i="12" s="1"/>
  <c r="T394" i="12"/>
  <c r="T387" i="12" s="1"/>
  <c r="S394" i="12"/>
  <c r="S387" i="12" s="1"/>
  <c r="R394" i="12"/>
  <c r="R387" i="12" s="1"/>
  <c r="Q394" i="12"/>
  <c r="Q387" i="12" s="1"/>
  <c r="P394" i="12"/>
  <c r="P387" i="12" s="1"/>
  <c r="O394" i="12"/>
  <c r="O387" i="12" s="1"/>
  <c r="N394" i="12"/>
  <c r="N387" i="12" s="1"/>
  <c r="L394" i="12"/>
  <c r="L387" i="12" s="1"/>
  <c r="K394" i="12"/>
  <c r="K387" i="12" s="1"/>
  <c r="J394" i="12"/>
  <c r="J387" i="12" s="1"/>
  <c r="I394" i="12"/>
  <c r="I387" i="12" s="1"/>
  <c r="H394" i="12"/>
  <c r="H387" i="12" s="1"/>
  <c r="AB393" i="12"/>
  <c r="Y393" i="12"/>
  <c r="V393" i="12"/>
  <c r="M393" i="12"/>
  <c r="AB392" i="12"/>
  <c r="V392" i="12"/>
  <c r="M392" i="12"/>
  <c r="AB391" i="12"/>
  <c r="V391" i="12"/>
  <c r="M391" i="12"/>
  <c r="AB390" i="12"/>
  <c r="V390" i="12"/>
  <c r="M390" i="12"/>
  <c r="AB389" i="12"/>
  <c r="V389" i="12"/>
  <c r="M389" i="12"/>
  <c r="AB388" i="12"/>
  <c r="V388" i="12"/>
  <c r="M388" i="12"/>
  <c r="AB387" i="12"/>
  <c r="AC384" i="12"/>
  <c r="AA384" i="12"/>
  <c r="Z384" i="12"/>
  <c r="Y384" i="12"/>
  <c r="X384" i="12"/>
  <c r="W384" i="12"/>
  <c r="V384" i="12"/>
  <c r="U384" i="12"/>
  <c r="T384" i="12"/>
  <c r="S384" i="12"/>
  <c r="R384" i="12"/>
  <c r="Q384" i="12"/>
  <c r="P384" i="12"/>
  <c r="O384" i="12"/>
  <c r="N384" i="12"/>
  <c r="M384" i="12"/>
  <c r="L384" i="12"/>
  <c r="K384" i="12"/>
  <c r="J384" i="12"/>
  <c r="I384" i="12"/>
  <c r="H384" i="12"/>
  <c r="Y383" i="12"/>
  <c r="V383" i="12"/>
  <c r="Q383" i="12"/>
  <c r="M383" i="12"/>
  <c r="M382" i="12"/>
  <c r="M381" i="12"/>
  <c r="M380" i="12"/>
  <c r="M379" i="12"/>
  <c r="Y378" i="12"/>
  <c r="M378" i="12"/>
  <c r="M377" i="12"/>
  <c r="M376" i="12"/>
  <c r="AB375" i="12"/>
  <c r="AB374" i="12" s="1"/>
  <c r="AA375" i="12"/>
  <c r="AA374" i="12" s="1"/>
  <c r="Z375" i="12"/>
  <c r="Z374" i="12" s="1"/>
  <c r="Y375" i="12"/>
  <c r="X375" i="12"/>
  <c r="X374" i="12" s="1"/>
  <c r="W375" i="12"/>
  <c r="W374" i="12" s="1"/>
  <c r="V375" i="12"/>
  <c r="U375" i="12"/>
  <c r="U374" i="12" s="1"/>
  <c r="T375" i="12"/>
  <c r="T374" i="12" s="1"/>
  <c r="S375" i="12"/>
  <c r="S374" i="12" s="1"/>
  <c r="R375" i="12"/>
  <c r="R374" i="12" s="1"/>
  <c r="Q375" i="12"/>
  <c r="P375" i="12"/>
  <c r="P374" i="12" s="1"/>
  <c r="O375" i="12"/>
  <c r="O374" i="12" s="1"/>
  <c r="N375" i="12"/>
  <c r="N374" i="12" s="1"/>
  <c r="L375" i="12"/>
  <c r="L374" i="12" s="1"/>
  <c r="K375" i="12"/>
  <c r="K374" i="12" s="1"/>
  <c r="I375" i="12"/>
  <c r="I374" i="12" s="1"/>
  <c r="H375" i="12"/>
  <c r="H374" i="12" s="1"/>
  <c r="J374" i="12"/>
  <c r="Y373" i="12"/>
  <c r="Y370" i="12" s="1"/>
  <c r="V373" i="12"/>
  <c r="Q373" i="12"/>
  <c r="M373" i="12"/>
  <c r="V372" i="12"/>
  <c r="Q372" i="12"/>
  <c r="M372" i="12"/>
  <c r="M371" i="12"/>
  <c r="AB370" i="12"/>
  <c r="AA370" i="12"/>
  <c r="Z370" i="12"/>
  <c r="X370" i="12"/>
  <c r="W370" i="12"/>
  <c r="U370" i="12"/>
  <c r="T370" i="12"/>
  <c r="S370" i="12"/>
  <c r="R370" i="12"/>
  <c r="P370" i="12"/>
  <c r="O370" i="12"/>
  <c r="N370" i="12"/>
  <c r="L370" i="12"/>
  <c r="K370" i="12"/>
  <c r="J370" i="12"/>
  <c r="I370" i="12"/>
  <c r="H370" i="12"/>
  <c r="M368" i="12"/>
  <c r="M367" i="12"/>
  <c r="M366" i="12"/>
  <c r="M365" i="12"/>
  <c r="M364" i="12"/>
  <c r="M363" i="12"/>
  <c r="M362" i="12"/>
  <c r="M361" i="12"/>
  <c r="AB360" i="12"/>
  <c r="AB356" i="12" s="1"/>
  <c r="AA360" i="12"/>
  <c r="Z360" i="12"/>
  <c r="Z356" i="12" s="1"/>
  <c r="Y360" i="12"/>
  <c r="Y356" i="12" s="1"/>
  <c r="X360" i="12"/>
  <c r="X356" i="12" s="1"/>
  <c r="W360" i="12"/>
  <c r="W356" i="12" s="1"/>
  <c r="V360" i="12"/>
  <c r="V356" i="12" s="1"/>
  <c r="U360" i="12"/>
  <c r="U356" i="12" s="1"/>
  <c r="T360" i="12"/>
  <c r="T356" i="12" s="1"/>
  <c r="S360" i="12"/>
  <c r="S356" i="12" s="1"/>
  <c r="R360" i="12"/>
  <c r="R356" i="12" s="1"/>
  <c r="Q360" i="12"/>
  <c r="Q356" i="12" s="1"/>
  <c r="P360" i="12"/>
  <c r="P356" i="12" s="1"/>
  <c r="O360" i="12"/>
  <c r="O356" i="12" s="1"/>
  <c r="N360" i="12"/>
  <c r="N356" i="12" s="1"/>
  <c r="L360" i="12"/>
  <c r="L356" i="12" s="1"/>
  <c r="K360" i="12"/>
  <c r="K356" i="12" s="1"/>
  <c r="H360" i="12"/>
  <c r="H356" i="12" s="1"/>
  <c r="M359" i="12"/>
  <c r="M358" i="12"/>
  <c r="M357" i="12"/>
  <c r="AA356" i="12"/>
  <c r="I356" i="12"/>
  <c r="AB354" i="12"/>
  <c r="Y354" i="12"/>
  <c r="V354" i="12"/>
  <c r="Q354" i="12"/>
  <c r="M354" i="12"/>
  <c r="AB353" i="12"/>
  <c r="Y353" i="12"/>
  <c r="V353" i="12"/>
  <c r="Q353" i="12"/>
  <c r="M353" i="12"/>
  <c r="AB352" i="12"/>
  <c r="Y352" i="12"/>
  <c r="V352" i="12"/>
  <c r="Q352" i="12"/>
  <c r="M352" i="12"/>
  <c r="AB351" i="12"/>
  <c r="Y351" i="12"/>
  <c r="V351" i="12"/>
  <c r="Q351" i="12"/>
  <c r="M351" i="12"/>
  <c r="AB350" i="12"/>
  <c r="Y350" i="12"/>
  <c r="V350" i="12"/>
  <c r="Q350" i="12"/>
  <c r="M350" i="12"/>
  <c r="AB349" i="12"/>
  <c r="Y349" i="12"/>
  <c r="V349" i="12"/>
  <c r="Q349" i="12"/>
  <c r="M349" i="12"/>
  <c r="AB348" i="12"/>
  <c r="Y348" i="12"/>
  <c r="V348" i="12"/>
  <c r="Q348" i="12"/>
  <c r="M348" i="12"/>
  <c r="AA347" i="12"/>
  <c r="AA343" i="12" s="1"/>
  <c r="Z347" i="12"/>
  <c r="Z343" i="12" s="1"/>
  <c r="X347" i="12"/>
  <c r="X343" i="12" s="1"/>
  <c r="W347" i="12"/>
  <c r="U347" i="12"/>
  <c r="U343" i="12" s="1"/>
  <c r="U318" i="12" s="1"/>
  <c r="T347" i="12"/>
  <c r="T343" i="12" s="1"/>
  <c r="S347" i="12"/>
  <c r="S343" i="12" s="1"/>
  <c r="P347" i="12"/>
  <c r="P343" i="12" s="1"/>
  <c r="P318" i="12" s="1"/>
  <c r="N347" i="12"/>
  <c r="L347" i="12"/>
  <c r="L343" i="12" s="1"/>
  <c r="K347" i="12"/>
  <c r="K343" i="12" s="1"/>
  <c r="J347" i="12"/>
  <c r="J343" i="12" s="1"/>
  <c r="AB346" i="12"/>
  <c r="Y346" i="12"/>
  <c r="V346" i="12"/>
  <c r="Q346" i="12"/>
  <c r="M346" i="12"/>
  <c r="AB345" i="12"/>
  <c r="Y345" i="12"/>
  <c r="V345" i="12"/>
  <c r="Q345" i="12"/>
  <c r="M345" i="12"/>
  <c r="AB344" i="12"/>
  <c r="Y344" i="12"/>
  <c r="V344" i="12"/>
  <c r="Q344" i="12"/>
  <c r="M344" i="12"/>
  <c r="W343" i="12"/>
  <c r="O343" i="12"/>
  <c r="M342" i="12"/>
  <c r="M341" i="12"/>
  <c r="M340" i="12"/>
  <c r="M339" i="12"/>
  <c r="M338" i="12"/>
  <c r="M337" i="12"/>
  <c r="M336" i="12"/>
  <c r="M335" i="12"/>
  <c r="O334" i="12"/>
  <c r="M334" i="12" s="1"/>
  <c r="M332" i="12"/>
  <c r="M331" i="12"/>
  <c r="M330" i="12"/>
  <c r="M329" i="12"/>
  <c r="M328" i="12"/>
  <c r="M327" i="12"/>
  <c r="M326" i="12"/>
  <c r="M325" i="12"/>
  <c r="M324" i="12"/>
  <c r="M323" i="12"/>
  <c r="M322" i="12"/>
  <c r="M321" i="12"/>
  <c r="M320" i="12"/>
  <c r="M319" i="12"/>
  <c r="AB318" i="12"/>
  <c r="AA318" i="12"/>
  <c r="Z318" i="12"/>
  <c r="X318" i="12"/>
  <c r="W318" i="12"/>
  <c r="V318" i="12"/>
  <c r="T318" i="12"/>
  <c r="S318" i="12"/>
  <c r="R318" i="12"/>
  <c r="Q318" i="12"/>
  <c r="O318" i="12"/>
  <c r="N318" i="12"/>
  <c r="L318" i="12"/>
  <c r="K318" i="12"/>
  <c r="I318" i="12"/>
  <c r="H318" i="12"/>
  <c r="AB316" i="12"/>
  <c r="Y316" i="12"/>
  <c r="V316" i="12"/>
  <c r="Q316" i="12"/>
  <c r="M316" i="12"/>
  <c r="AB315" i="12"/>
  <c r="Y315" i="12"/>
  <c r="V315" i="12"/>
  <c r="Q315" i="12"/>
  <c r="M315" i="12"/>
  <c r="AB314" i="12"/>
  <c r="Y314" i="12"/>
  <c r="V314" i="12"/>
  <c r="Q314" i="12"/>
  <c r="M314" i="12"/>
  <c r="AB313" i="12"/>
  <c r="Y313" i="12"/>
  <c r="V313" i="12"/>
  <c r="Q313" i="12"/>
  <c r="M313" i="12"/>
  <c r="AB312" i="12"/>
  <c r="Y312" i="12"/>
  <c r="V312" i="12"/>
  <c r="Q312" i="12"/>
  <c r="M312" i="12"/>
  <c r="AB311" i="12"/>
  <c r="Y311" i="12"/>
  <c r="V311" i="12"/>
  <c r="Q311" i="12"/>
  <c r="M311" i="12"/>
  <c r="AB310" i="12"/>
  <c r="Y310" i="12"/>
  <c r="V310" i="12"/>
  <c r="Q310" i="12"/>
  <c r="M310" i="12"/>
  <c r="AB309" i="12"/>
  <c r="Y309" i="12"/>
  <c r="V309" i="12"/>
  <c r="Q309" i="12"/>
  <c r="M309" i="12"/>
  <c r="AB308" i="12"/>
  <c r="Y308" i="12"/>
  <c r="V308" i="12"/>
  <c r="Q308" i="12"/>
  <c r="M308" i="12"/>
  <c r="AB307" i="12"/>
  <c r="Y307" i="12"/>
  <c r="V307" i="12"/>
  <c r="Q307" i="12"/>
  <c r="M307" i="12"/>
  <c r="AB306" i="12"/>
  <c r="Y306" i="12"/>
  <c r="V306" i="12"/>
  <c r="Q306" i="12"/>
  <c r="M306" i="12"/>
  <c r="AB305" i="12"/>
  <c r="Y305" i="12"/>
  <c r="V305" i="12"/>
  <c r="Q305" i="12"/>
  <c r="M305" i="12"/>
  <c r="AB304" i="12"/>
  <c r="Y304" i="12"/>
  <c r="V304" i="12"/>
  <c r="Q304" i="12"/>
  <c r="M304" i="12"/>
  <c r="AA303" i="12"/>
  <c r="Z303" i="12"/>
  <c r="X303" i="12"/>
  <c r="W303" i="12"/>
  <c r="U303" i="12"/>
  <c r="T303" i="12"/>
  <c r="S303" i="12"/>
  <c r="P303" i="12"/>
  <c r="O303" i="12"/>
  <c r="N303" i="12"/>
  <c r="L303" i="12"/>
  <c r="K303" i="12"/>
  <c r="J303" i="12"/>
  <c r="M302" i="12"/>
  <c r="Y301" i="12"/>
  <c r="V301" i="12"/>
  <c r="Q301" i="12"/>
  <c r="M301" i="12"/>
  <c r="Y300" i="12"/>
  <c r="V300" i="12"/>
  <c r="Q300" i="12"/>
  <c r="M300" i="12"/>
  <c r="Y299" i="12"/>
  <c r="Y456" i="12" s="1"/>
  <c r="V299" i="12"/>
  <c r="Q299" i="12"/>
  <c r="M299" i="12"/>
  <c r="Q298" i="12"/>
  <c r="M298" i="12"/>
  <c r="M297" i="12"/>
  <c r="M295" i="12"/>
  <c r="M294" i="12"/>
  <c r="M293" i="12"/>
  <c r="M292" i="12"/>
  <c r="M291" i="12"/>
  <c r="M290" i="12"/>
  <c r="M289" i="12"/>
  <c r="M288" i="12"/>
  <c r="M287" i="12"/>
  <c r="H286" i="12"/>
  <c r="AC285" i="12"/>
  <c r="M284" i="12"/>
  <c r="AB283" i="12"/>
  <c r="AA283" i="12"/>
  <c r="Z283" i="12"/>
  <c r="Y283" i="12"/>
  <c r="X283" i="12"/>
  <c r="W283" i="12"/>
  <c r="V283" i="12"/>
  <c r="U283" i="12"/>
  <c r="T283" i="12"/>
  <c r="S283" i="12"/>
  <c r="R283" i="12"/>
  <c r="Q283" i="12"/>
  <c r="P283" i="12"/>
  <c r="O283" i="12"/>
  <c r="N283" i="12"/>
  <c r="M283" i="12"/>
  <c r="L283" i="12"/>
  <c r="K283" i="12"/>
  <c r="J283" i="12"/>
  <c r="I283" i="12"/>
  <c r="H283" i="12"/>
  <c r="Y282" i="12"/>
  <c r="V282" i="12"/>
  <c r="Q282" i="12"/>
  <c r="M282" i="12"/>
  <c r="Y281" i="12"/>
  <c r="V281" i="12"/>
  <c r="Q281" i="12"/>
  <c r="M281" i="12"/>
  <c r="Y280" i="12"/>
  <c r="V280" i="12"/>
  <c r="Q280" i="12"/>
  <c r="M280" i="12"/>
  <c r="Y279" i="12"/>
  <c r="V279" i="12"/>
  <c r="Q279" i="12"/>
  <c r="M279" i="12"/>
  <c r="Y278" i="12"/>
  <c r="V278" i="12"/>
  <c r="V276" i="12" s="1"/>
  <c r="Q278" i="12"/>
  <c r="Q276" i="12" s="1"/>
  <c r="M278" i="12"/>
  <c r="M277" i="12"/>
  <c r="AB276" i="12"/>
  <c r="AA276" i="12"/>
  <c r="Z276" i="12"/>
  <c r="Y276" i="12"/>
  <c r="X276" i="12"/>
  <c r="W276" i="12"/>
  <c r="U276" i="12"/>
  <c r="T276" i="12"/>
  <c r="S276" i="12"/>
  <c r="R276" i="12"/>
  <c r="P276" i="12"/>
  <c r="O276" i="12"/>
  <c r="N276" i="12"/>
  <c r="L276" i="12"/>
  <c r="K276" i="12"/>
  <c r="J276" i="12"/>
  <c r="I276" i="12"/>
  <c r="H276" i="12"/>
  <c r="M275" i="12"/>
  <c r="AB274" i="12"/>
  <c r="AA274" i="12"/>
  <c r="Z274" i="12"/>
  <c r="Y274" i="12"/>
  <c r="X274" i="12"/>
  <c r="W274" i="12"/>
  <c r="V274" i="12"/>
  <c r="U274" i="12"/>
  <c r="T274" i="12"/>
  <c r="S274" i="12"/>
  <c r="R274" i="12"/>
  <c r="Q274" i="12"/>
  <c r="P274" i="12"/>
  <c r="O274" i="12"/>
  <c r="N274" i="12"/>
  <c r="M274" i="12"/>
  <c r="L274" i="12"/>
  <c r="K274" i="12"/>
  <c r="J274" i="12"/>
  <c r="I274" i="12"/>
  <c r="H274" i="12"/>
  <c r="Y273" i="12"/>
  <c r="V273" i="12"/>
  <c r="Q273" i="12"/>
  <c r="M273" i="12"/>
  <c r="Y272" i="12"/>
  <c r="M272" i="12"/>
  <c r="M271" i="12"/>
  <c r="M270" i="12"/>
  <c r="M269" i="12"/>
  <c r="M268" i="12"/>
  <c r="M267" i="12"/>
  <c r="Y266" i="12"/>
  <c r="V266" i="12"/>
  <c r="Q266" i="12"/>
  <c r="M266" i="12"/>
  <c r="AB265" i="12"/>
  <c r="AB264" i="12" s="1"/>
  <c r="AA265" i="12"/>
  <c r="AA264" i="12" s="1"/>
  <c r="Z265" i="12"/>
  <c r="X265" i="12"/>
  <c r="W265" i="12"/>
  <c r="U265" i="12"/>
  <c r="T265" i="12"/>
  <c r="S265" i="12"/>
  <c r="R265" i="12"/>
  <c r="P265" i="12"/>
  <c r="O265" i="12"/>
  <c r="N265" i="12"/>
  <c r="L265" i="12"/>
  <c r="K265" i="12"/>
  <c r="J265" i="12"/>
  <c r="I265" i="12"/>
  <c r="H265" i="12"/>
  <c r="AC264" i="12"/>
  <c r="Z264" i="12"/>
  <c r="I264" i="12"/>
  <c r="AC262" i="12"/>
  <c r="AA262" i="12"/>
  <c r="Z262" i="12"/>
  <c r="Y262" i="12"/>
  <c r="X262" i="12"/>
  <c r="W262" i="12"/>
  <c r="V262" i="12"/>
  <c r="U262" i="12"/>
  <c r="T262" i="12"/>
  <c r="S262" i="12"/>
  <c r="R262" i="12"/>
  <c r="Q262" i="12"/>
  <c r="P262" i="12"/>
  <c r="O262" i="12"/>
  <c r="N262" i="12"/>
  <c r="M262" i="12"/>
  <c r="L262" i="12"/>
  <c r="K262" i="12"/>
  <c r="J262" i="12"/>
  <c r="I262" i="12"/>
  <c r="H262" i="12"/>
  <c r="M261" i="12"/>
  <c r="Y260" i="12"/>
  <c r="V260" i="12"/>
  <c r="V259" i="12" s="1"/>
  <c r="Q260" i="12"/>
  <c r="Q259" i="12" s="1"/>
  <c r="M260" i="12"/>
  <c r="M259" i="12" s="1"/>
  <c r="AC259" i="12"/>
  <c r="AB259" i="12"/>
  <c r="AA259" i="12"/>
  <c r="Z259" i="12"/>
  <c r="Y259" i="12"/>
  <c r="X259" i="12"/>
  <c r="W259" i="12"/>
  <c r="U259" i="12"/>
  <c r="T259" i="12"/>
  <c r="S259" i="12"/>
  <c r="R259" i="12"/>
  <c r="P259" i="12"/>
  <c r="O259" i="12"/>
  <c r="N259" i="12"/>
  <c r="L259" i="12"/>
  <c r="K259" i="12"/>
  <c r="J259" i="12"/>
  <c r="I259" i="12"/>
  <c r="H259" i="12"/>
  <c r="AB258" i="12"/>
  <c r="AB255" i="12" s="1"/>
  <c r="M258" i="12"/>
  <c r="M257" i="12"/>
  <c r="M256" i="12"/>
  <c r="AA255" i="12"/>
  <c r="Z255" i="12"/>
  <c r="Y255" i="12"/>
  <c r="X255" i="12"/>
  <c r="W255" i="12"/>
  <c r="V255" i="12"/>
  <c r="U255" i="12"/>
  <c r="T255" i="12"/>
  <c r="S255" i="12"/>
  <c r="R255" i="12"/>
  <c r="Q255" i="12"/>
  <c r="P255" i="12"/>
  <c r="O255" i="12"/>
  <c r="N255" i="12"/>
  <c r="L255" i="12"/>
  <c r="K255" i="12"/>
  <c r="J255" i="12"/>
  <c r="I255" i="12"/>
  <c r="H255" i="12"/>
  <c r="M254" i="12"/>
  <c r="AB253" i="12"/>
  <c r="AA253" i="12"/>
  <c r="Z253" i="12"/>
  <c r="Y253" i="12"/>
  <c r="X253" i="12"/>
  <c r="W253" i="12"/>
  <c r="V253" i="12"/>
  <c r="U253" i="12"/>
  <c r="T253" i="12"/>
  <c r="S253" i="12"/>
  <c r="R253" i="12"/>
  <c r="Q253" i="12"/>
  <c r="P253" i="12"/>
  <c r="O253" i="12"/>
  <c r="N253" i="12"/>
  <c r="M253" i="12"/>
  <c r="L253" i="12"/>
  <c r="K253" i="12"/>
  <c r="J253" i="12"/>
  <c r="I253" i="12"/>
  <c r="H253" i="12"/>
  <c r="M252" i="12"/>
  <c r="AB251" i="12"/>
  <c r="AA251" i="12"/>
  <c r="Z251" i="12"/>
  <c r="Y251" i="12"/>
  <c r="X251" i="12"/>
  <c r="W251" i="12"/>
  <c r="V251" i="12"/>
  <c r="U251" i="12"/>
  <c r="T251" i="12"/>
  <c r="S251" i="12"/>
  <c r="R251" i="12"/>
  <c r="Q251" i="12"/>
  <c r="P251" i="12"/>
  <c r="O251" i="12"/>
  <c r="N251" i="12"/>
  <c r="M251" i="12"/>
  <c r="L251" i="12"/>
  <c r="K251" i="12"/>
  <c r="J251" i="12"/>
  <c r="I251" i="12"/>
  <c r="H251" i="12"/>
  <c r="M250" i="12"/>
  <c r="M249" i="12"/>
  <c r="Y245" i="12"/>
  <c r="V245" i="12"/>
  <c r="Q245" i="12"/>
  <c r="Q235" i="12" s="1"/>
  <c r="M245" i="12"/>
  <c r="M244" i="12"/>
  <c r="M239" i="12"/>
  <c r="M238" i="12"/>
  <c r="V236" i="12"/>
  <c r="M236" i="12"/>
  <c r="AB235" i="12"/>
  <c r="AA235" i="12"/>
  <c r="Z235" i="12"/>
  <c r="Y235" i="12"/>
  <c r="X235" i="12"/>
  <c r="W235" i="12"/>
  <c r="U235" i="12"/>
  <c r="T235" i="12"/>
  <c r="S235" i="12"/>
  <c r="R235" i="12"/>
  <c r="P235" i="12"/>
  <c r="O235" i="12"/>
  <c r="N235" i="12"/>
  <c r="L235" i="12"/>
  <c r="K235" i="12"/>
  <c r="J235" i="12"/>
  <c r="I235" i="12"/>
  <c r="H235" i="12"/>
  <c r="M232" i="12"/>
  <c r="M231" i="12"/>
  <c r="AB230" i="12"/>
  <c r="AA230" i="12"/>
  <c r="Z230" i="12"/>
  <c r="X230" i="12"/>
  <c r="W230" i="12"/>
  <c r="V230" i="12"/>
  <c r="U230" i="12"/>
  <c r="T230" i="12"/>
  <c r="S230" i="12"/>
  <c r="R230" i="12"/>
  <c r="Q230" i="12"/>
  <c r="P230" i="12"/>
  <c r="O230" i="12"/>
  <c r="N230" i="12"/>
  <c r="L230" i="12"/>
  <c r="K230" i="12"/>
  <c r="J230" i="12"/>
  <c r="I230" i="12"/>
  <c r="H230" i="12"/>
  <c r="AC229" i="12"/>
  <c r="M227" i="12"/>
  <c r="M226" i="12"/>
  <c r="AB225" i="12"/>
  <c r="AA225" i="12"/>
  <c r="Z225" i="12"/>
  <c r="Y225" i="12"/>
  <c r="X225" i="12"/>
  <c r="W225" i="12"/>
  <c r="V225" i="12"/>
  <c r="U225" i="12"/>
  <c r="T225" i="12"/>
  <c r="S225" i="12"/>
  <c r="R225" i="12"/>
  <c r="Q225" i="12"/>
  <c r="P225" i="12"/>
  <c r="O225" i="12"/>
  <c r="N225" i="12"/>
  <c r="L225" i="12"/>
  <c r="K225" i="12"/>
  <c r="J225" i="12"/>
  <c r="I225" i="12"/>
  <c r="H225" i="12"/>
  <c r="Y224" i="12"/>
  <c r="Y221" i="12" s="1"/>
  <c r="V224" i="12"/>
  <c r="V221" i="12" s="1"/>
  <c r="Q224" i="12"/>
  <c r="Q221" i="12" s="1"/>
  <c r="M224" i="12"/>
  <c r="M223" i="12"/>
  <c r="M222" i="12"/>
  <c r="AB221" i="12"/>
  <c r="AA221" i="12"/>
  <c r="Z221" i="12"/>
  <c r="X221" i="12"/>
  <c r="W221" i="12"/>
  <c r="U221" i="12"/>
  <c r="T221" i="12"/>
  <c r="S221" i="12"/>
  <c r="R221" i="12"/>
  <c r="P221" i="12"/>
  <c r="O221" i="12"/>
  <c r="N221" i="12"/>
  <c r="L221" i="12"/>
  <c r="K221" i="12"/>
  <c r="J221" i="12"/>
  <c r="I221" i="12"/>
  <c r="H221" i="12"/>
  <c r="M220" i="12"/>
  <c r="M213" i="12"/>
  <c r="M212" i="12"/>
  <c r="M210" i="12"/>
  <c r="M209" i="12"/>
  <c r="AB208" i="12"/>
  <c r="AA208" i="12"/>
  <c r="Z208" i="12"/>
  <c r="Y208" i="12"/>
  <c r="X208" i="12"/>
  <c r="W208" i="12"/>
  <c r="V208" i="12"/>
  <c r="U208" i="12"/>
  <c r="T208" i="12"/>
  <c r="S208" i="12"/>
  <c r="R208" i="12"/>
  <c r="Q208" i="12"/>
  <c r="P208" i="12"/>
  <c r="O208" i="12"/>
  <c r="N208" i="12"/>
  <c r="L208" i="12"/>
  <c r="K208" i="12"/>
  <c r="J208" i="12"/>
  <c r="I208" i="12"/>
  <c r="H208" i="12"/>
  <c r="AC207" i="12"/>
  <c r="Y206" i="12"/>
  <c r="V206" i="12"/>
  <c r="Q206" i="12"/>
  <c r="M206" i="12"/>
  <c r="Y205" i="12"/>
  <c r="V205" i="12"/>
  <c r="Q205" i="12"/>
  <c r="M205" i="12"/>
  <c r="Y204" i="12"/>
  <c r="V204" i="12"/>
  <c r="Q204" i="12"/>
  <c r="M204" i="12"/>
  <c r="Y203" i="12"/>
  <c r="V203" i="12"/>
  <c r="Q203" i="12"/>
  <c r="M203" i="12"/>
  <c r="O202" i="12"/>
  <c r="O191" i="12" s="1"/>
  <c r="N202" i="12"/>
  <c r="N191" i="12" s="1"/>
  <c r="L202" i="12"/>
  <c r="L191" i="12" s="1"/>
  <c r="K202" i="12"/>
  <c r="K191" i="12" s="1"/>
  <c r="Y201" i="12"/>
  <c r="Y193" i="12" s="1"/>
  <c r="Y191" i="12" s="1"/>
  <c r="V201" i="12"/>
  <c r="Q201" i="12"/>
  <c r="M201" i="12"/>
  <c r="AA193" i="12"/>
  <c r="AA191" i="12" s="1"/>
  <c r="Z193" i="12"/>
  <c r="Z191" i="12" s="1"/>
  <c r="X193" i="12"/>
  <c r="X191" i="12" s="1"/>
  <c r="W193" i="12"/>
  <c r="W191" i="12" s="1"/>
  <c r="V193" i="12"/>
  <c r="V191" i="12" s="1"/>
  <c r="U193" i="12"/>
  <c r="U191" i="12" s="1"/>
  <c r="T193" i="12"/>
  <c r="T191" i="12" s="1"/>
  <c r="S193" i="12"/>
  <c r="S191" i="12" s="1"/>
  <c r="R193" i="12"/>
  <c r="R191" i="12" s="1"/>
  <c r="Q193" i="12"/>
  <c r="Q191" i="12" s="1"/>
  <c r="P193" i="12"/>
  <c r="P191" i="12" s="1"/>
  <c r="I193" i="12"/>
  <c r="I191" i="12" s="1"/>
  <c r="H193" i="12"/>
  <c r="H191" i="12" s="1"/>
  <c r="M192" i="12"/>
  <c r="AC191" i="12"/>
  <c r="AB191" i="12"/>
  <c r="J191" i="12"/>
  <c r="M190" i="12"/>
  <c r="M189" i="12"/>
  <c r="M188" i="12"/>
  <c r="AB187" i="12"/>
  <c r="AA187" i="12"/>
  <c r="Z187" i="12"/>
  <c r="Y187" i="12"/>
  <c r="X187" i="12"/>
  <c r="W187" i="12"/>
  <c r="V187" i="12"/>
  <c r="U187" i="12"/>
  <c r="T187" i="12"/>
  <c r="S187" i="12"/>
  <c r="R187" i="12"/>
  <c r="Q187" i="12"/>
  <c r="P187" i="12"/>
  <c r="O187" i="12"/>
  <c r="N187" i="12"/>
  <c r="L187" i="12"/>
  <c r="K187" i="12"/>
  <c r="J187" i="12"/>
  <c r="I187" i="12"/>
  <c r="H187" i="12"/>
  <c r="M186" i="12"/>
  <c r="M185" i="12"/>
  <c r="AB184" i="12"/>
  <c r="AA184" i="12"/>
  <c r="Z184" i="12"/>
  <c r="Y184" i="12"/>
  <c r="X184" i="12"/>
  <c r="W184" i="12"/>
  <c r="V184" i="12"/>
  <c r="U184" i="12"/>
  <c r="T184" i="12"/>
  <c r="S184" i="12"/>
  <c r="R184" i="12"/>
  <c r="Q184" i="12"/>
  <c r="P184" i="12"/>
  <c r="O184" i="12"/>
  <c r="N184" i="12"/>
  <c r="L184" i="12"/>
  <c r="K184" i="12"/>
  <c r="J184" i="12"/>
  <c r="I184" i="12"/>
  <c r="H184" i="12"/>
  <c r="M178" i="12"/>
  <c r="M177" i="12"/>
  <c r="M176" i="12"/>
  <c r="M175" i="12"/>
  <c r="M174" i="12"/>
  <c r="AB173" i="12"/>
  <c r="AA173" i="12"/>
  <c r="Z173" i="12"/>
  <c r="Y173" i="12"/>
  <c r="X173" i="12"/>
  <c r="W173" i="12"/>
  <c r="V173" i="12"/>
  <c r="U173" i="12"/>
  <c r="T173" i="12"/>
  <c r="S173" i="12"/>
  <c r="R173" i="12"/>
  <c r="Q173" i="12"/>
  <c r="P173" i="12"/>
  <c r="O173" i="12"/>
  <c r="N173" i="12"/>
  <c r="L173" i="12"/>
  <c r="K173" i="12"/>
  <c r="J173" i="12"/>
  <c r="I173" i="12"/>
  <c r="H173" i="12"/>
  <c r="Q172" i="12"/>
  <c r="M172" i="12"/>
  <c r="Q170" i="12"/>
  <c r="M170" i="12"/>
  <c r="AB169" i="12"/>
  <c r="Q169" i="12"/>
  <c r="M169" i="12"/>
  <c r="AB168" i="12"/>
  <c r="AA168" i="12"/>
  <c r="Z168" i="12"/>
  <c r="Y168" i="12"/>
  <c r="X168" i="12"/>
  <c r="W168" i="12"/>
  <c r="V168" i="12"/>
  <c r="U168" i="12"/>
  <c r="T168" i="12"/>
  <c r="S168" i="12"/>
  <c r="R168" i="12"/>
  <c r="P168" i="12"/>
  <c r="O168" i="12"/>
  <c r="N168" i="12"/>
  <c r="L168" i="12"/>
  <c r="K168" i="12"/>
  <c r="J168" i="12"/>
  <c r="I168" i="12"/>
  <c r="H168" i="12"/>
  <c r="M167" i="12"/>
  <c r="M166" i="12"/>
  <c r="M164" i="12"/>
  <c r="AB163" i="12"/>
  <c r="AA163" i="12"/>
  <c r="Z163" i="12"/>
  <c r="Y163" i="12"/>
  <c r="X163" i="12"/>
  <c r="W163" i="12"/>
  <c r="V163" i="12"/>
  <c r="U163" i="12"/>
  <c r="T163" i="12"/>
  <c r="S163" i="12"/>
  <c r="R163" i="12"/>
  <c r="Q163" i="12"/>
  <c r="P163" i="12"/>
  <c r="O163" i="12"/>
  <c r="N163" i="12"/>
  <c r="L163" i="12"/>
  <c r="K163" i="12"/>
  <c r="J163" i="12"/>
  <c r="I163" i="12"/>
  <c r="H163" i="12"/>
  <c r="Q160" i="12"/>
  <c r="M160" i="12"/>
  <c r="Q158" i="12"/>
  <c r="M158" i="12"/>
  <c r="M156" i="12"/>
  <c r="M155" i="12"/>
  <c r="M153" i="12"/>
  <c r="M152" i="12"/>
  <c r="Q151" i="12"/>
  <c r="Q150" i="12"/>
  <c r="AA149" i="12"/>
  <c r="AA142" i="12" s="1"/>
  <c r="Z149" i="12"/>
  <c r="Z142" i="12" s="1"/>
  <c r="Y149" i="12"/>
  <c r="Y142" i="12" s="1"/>
  <c r="X149" i="12"/>
  <c r="X142" i="12" s="1"/>
  <c r="W149" i="12"/>
  <c r="W142" i="12" s="1"/>
  <c r="V149" i="12"/>
  <c r="V142" i="12" s="1"/>
  <c r="U149" i="12"/>
  <c r="U142" i="12" s="1"/>
  <c r="T149" i="12"/>
  <c r="T142" i="12" s="1"/>
  <c r="S149" i="12"/>
  <c r="S142" i="12" s="1"/>
  <c r="R149" i="12"/>
  <c r="R142" i="12" s="1"/>
  <c r="P149" i="12"/>
  <c r="P142" i="12" s="1"/>
  <c r="O149" i="12"/>
  <c r="O142" i="12" s="1"/>
  <c r="N149" i="12"/>
  <c r="N142" i="12" s="1"/>
  <c r="L149" i="12"/>
  <c r="L142" i="12" s="1"/>
  <c r="K149" i="12"/>
  <c r="K142" i="12" s="1"/>
  <c r="J149" i="12"/>
  <c r="J142" i="12" s="1"/>
  <c r="Q148" i="12"/>
  <c r="M148" i="12"/>
  <c r="Q147" i="12"/>
  <c r="M147" i="12"/>
  <c r="Q146" i="12"/>
  <c r="M146" i="12"/>
  <c r="Q145" i="12"/>
  <c r="M145" i="12"/>
  <c r="Q144" i="12"/>
  <c r="M144" i="12"/>
  <c r="Q143" i="12"/>
  <c r="M143" i="12"/>
  <c r="AC142" i="12"/>
  <c r="AB142" i="12"/>
  <c r="I142" i="12"/>
  <c r="H142" i="12"/>
  <c r="M141" i="12"/>
  <c r="M140" i="12"/>
  <c r="M139" i="12"/>
  <c r="M138" i="12"/>
  <c r="AB137" i="12"/>
  <c r="AA137" i="12"/>
  <c r="Z137" i="12"/>
  <c r="Y137" i="12"/>
  <c r="X137" i="12"/>
  <c r="W137" i="12"/>
  <c r="W136" i="12" s="1"/>
  <c r="W135" i="12" s="1"/>
  <c r="W134" i="12" s="1"/>
  <c r="W133" i="12" s="1"/>
  <c r="W132" i="12" s="1"/>
  <c r="W131" i="12" s="1"/>
  <c r="W130" i="12" s="1"/>
  <c r="W129" i="12" s="1"/>
  <c r="V137" i="12"/>
  <c r="V136" i="12" s="1"/>
  <c r="V135" i="12" s="1"/>
  <c r="V134" i="12" s="1"/>
  <c r="V133" i="12" s="1"/>
  <c r="V132" i="12" s="1"/>
  <c r="V131" i="12" s="1"/>
  <c r="V130" i="12" s="1"/>
  <c r="V129" i="12" s="1"/>
  <c r="U137" i="12"/>
  <c r="T137" i="12"/>
  <c r="S137" i="12"/>
  <c r="S136" i="12" s="1"/>
  <c r="S135" i="12" s="1"/>
  <c r="Q135" i="12" s="1"/>
  <c r="R137" i="12"/>
  <c r="Q137" i="12"/>
  <c r="P137" i="12"/>
  <c r="O137" i="12"/>
  <c r="N137" i="12"/>
  <c r="L137" i="12"/>
  <c r="K137" i="12"/>
  <c r="J137" i="12"/>
  <c r="I137" i="12"/>
  <c r="H137" i="12"/>
  <c r="M135" i="12"/>
  <c r="M134" i="12"/>
  <c r="AB133" i="12"/>
  <c r="AA133" i="12"/>
  <c r="Z133" i="12"/>
  <c r="O133" i="12"/>
  <c r="N133" i="12"/>
  <c r="L133" i="12"/>
  <c r="K133" i="12"/>
  <c r="AB132" i="12"/>
  <c r="M132" i="12"/>
  <c r="M131" i="12"/>
  <c r="M130" i="12"/>
  <c r="AB129" i="12"/>
  <c r="O129" i="12"/>
  <c r="N129" i="12"/>
  <c r="L129" i="12"/>
  <c r="K129" i="12"/>
  <c r="AB128" i="12"/>
  <c r="Y128" i="12"/>
  <c r="V128" i="12"/>
  <c r="Q128" i="12"/>
  <c r="M128" i="12"/>
  <c r="Y127" i="12"/>
  <c r="V127" i="12"/>
  <c r="Q127" i="12"/>
  <c r="M127" i="12"/>
  <c r="Y126" i="12"/>
  <c r="V126" i="12"/>
  <c r="Q126" i="12"/>
  <c r="M126" i="12"/>
  <c r="Y125" i="12"/>
  <c r="V125" i="12"/>
  <c r="Q125" i="12"/>
  <c r="M125" i="12"/>
  <c r="AB124" i="12"/>
  <c r="V124" i="12"/>
  <c r="S124" i="12"/>
  <c r="S462" i="12" s="1"/>
  <c r="O124" i="12"/>
  <c r="O462" i="12" s="1"/>
  <c r="N124" i="12"/>
  <c r="L124" i="12"/>
  <c r="L462" i="12" s="1"/>
  <c r="K124" i="12"/>
  <c r="K462" i="12" s="1"/>
  <c r="M122" i="12"/>
  <c r="M121" i="12"/>
  <c r="M120" i="12"/>
  <c r="AB119" i="12"/>
  <c r="AA119" i="12"/>
  <c r="Z119" i="12"/>
  <c r="Z105" i="12" s="1"/>
  <c r="Y119" i="12"/>
  <c r="X119" i="12"/>
  <c r="X105" i="12" s="1"/>
  <c r="W119" i="12"/>
  <c r="V119" i="12"/>
  <c r="U119" i="12"/>
  <c r="U105" i="12" s="1"/>
  <c r="T119" i="12"/>
  <c r="T105" i="12" s="1"/>
  <c r="S119" i="12"/>
  <c r="R119" i="12"/>
  <c r="R105" i="12" s="1"/>
  <c r="Q119" i="12"/>
  <c r="P119" i="12"/>
  <c r="P105" i="12" s="1"/>
  <c r="O119" i="12"/>
  <c r="N119" i="12"/>
  <c r="L119" i="12"/>
  <c r="K119" i="12"/>
  <c r="I119" i="12"/>
  <c r="I105" i="12" s="1"/>
  <c r="H119" i="12"/>
  <c r="H105" i="12" s="1"/>
  <c r="M117" i="12"/>
  <c r="M114" i="12"/>
  <c r="M113" i="12"/>
  <c r="M112" i="12"/>
  <c r="M111" i="12"/>
  <c r="XFD110" i="12"/>
  <c r="M107" i="12"/>
  <c r="Y106" i="12"/>
  <c r="V106" i="12"/>
  <c r="Q106" i="12"/>
  <c r="M106" i="12"/>
  <c r="AC105" i="12"/>
  <c r="AC104" i="12" s="1"/>
  <c r="J105" i="12"/>
  <c r="Q103" i="12"/>
  <c r="M103" i="12"/>
  <c r="Q102" i="12"/>
  <c r="M102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P101" i="12"/>
  <c r="O101" i="12"/>
  <c r="N101" i="12"/>
  <c r="L101" i="12"/>
  <c r="K101" i="12"/>
  <c r="J101" i="12"/>
  <c r="I101" i="12"/>
  <c r="H101" i="12"/>
  <c r="Y100" i="12"/>
  <c r="V100" i="12"/>
  <c r="Q100" i="12"/>
  <c r="M100" i="12"/>
  <c r="Y99" i="12"/>
  <c r="V99" i="12"/>
  <c r="Q99" i="12"/>
  <c r="M99" i="12"/>
  <c r="Y98" i="12"/>
  <c r="V98" i="12"/>
  <c r="Q98" i="12"/>
  <c r="M98" i="12"/>
  <c r="M97" i="12" s="1"/>
  <c r="M96" i="12" s="1"/>
  <c r="AB97" i="12"/>
  <c r="AB96" i="12" s="1"/>
  <c r="O97" i="12"/>
  <c r="O478" i="12" s="1"/>
  <c r="N97" i="12"/>
  <c r="N478" i="12" s="1"/>
  <c r="L97" i="12"/>
  <c r="L96" i="12" s="1"/>
  <c r="K97" i="12"/>
  <c r="K96" i="12" s="1"/>
  <c r="AA96" i="12"/>
  <c r="Z96" i="12"/>
  <c r="Y96" i="12"/>
  <c r="X96" i="12"/>
  <c r="W96" i="12"/>
  <c r="V96" i="12"/>
  <c r="U96" i="12"/>
  <c r="T96" i="12"/>
  <c r="S96" i="12"/>
  <c r="R96" i="12"/>
  <c r="Q96" i="12"/>
  <c r="P96" i="12"/>
  <c r="J96" i="12"/>
  <c r="I96" i="12"/>
  <c r="H96" i="12"/>
  <c r="Y95" i="12"/>
  <c r="V95" i="12"/>
  <c r="Q95" i="12"/>
  <c r="M95" i="12"/>
  <c r="Y94" i="12"/>
  <c r="V94" i="12"/>
  <c r="Q94" i="12"/>
  <c r="M94" i="12"/>
  <c r="Y93" i="12"/>
  <c r="V93" i="12"/>
  <c r="Q93" i="12"/>
  <c r="M93" i="12"/>
  <c r="Y92" i="12"/>
  <c r="V92" i="12"/>
  <c r="Q92" i="12"/>
  <c r="M92" i="12"/>
  <c r="Y91" i="12"/>
  <c r="V91" i="12"/>
  <c r="Q91" i="12"/>
  <c r="M91" i="12"/>
  <c r="AB90" i="12"/>
  <c r="V90" i="12"/>
  <c r="V463" i="12" s="1"/>
  <c r="S90" i="12"/>
  <c r="S463" i="12" s="1"/>
  <c r="O90" i="12"/>
  <c r="O463" i="12" s="1"/>
  <c r="N90" i="12"/>
  <c r="N463" i="12" s="1"/>
  <c r="L90" i="12"/>
  <c r="L463" i="12" s="1"/>
  <c r="K90" i="12"/>
  <c r="K463" i="12" s="1"/>
  <c r="Y89" i="12"/>
  <c r="V89" i="12"/>
  <c r="Q89" i="12"/>
  <c r="M89" i="12"/>
  <c r="Y88" i="12"/>
  <c r="V88" i="12"/>
  <c r="Q88" i="12"/>
  <c r="M88" i="12"/>
  <c r="Y87" i="12"/>
  <c r="V87" i="12"/>
  <c r="Q87" i="12"/>
  <c r="M87" i="12"/>
  <c r="Y86" i="12"/>
  <c r="V86" i="12"/>
  <c r="Q86" i="12"/>
  <c r="M86" i="12"/>
  <c r="Y85" i="12"/>
  <c r="V85" i="12"/>
  <c r="Q85" i="12"/>
  <c r="M85" i="12"/>
  <c r="AB84" i="12"/>
  <c r="AA84" i="12"/>
  <c r="Z84" i="12"/>
  <c r="Y84" i="12" s="1"/>
  <c r="X84" i="12"/>
  <c r="W84" i="12"/>
  <c r="T84" i="12"/>
  <c r="S84" i="12"/>
  <c r="O84" i="12"/>
  <c r="N84" i="12"/>
  <c r="L84" i="12"/>
  <c r="K84" i="12"/>
  <c r="J84" i="12"/>
  <c r="M83" i="12"/>
  <c r="M82" i="12"/>
  <c r="M81" i="12"/>
  <c r="M80" i="12"/>
  <c r="M79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O508" i="12" s="1"/>
  <c r="N78" i="12"/>
  <c r="N508" i="12" s="1"/>
  <c r="L78" i="12"/>
  <c r="K78" i="12"/>
  <c r="J78" i="12"/>
  <c r="I78" i="12"/>
  <c r="H78" i="12"/>
  <c r="V77" i="12"/>
  <c r="Q77" i="12"/>
  <c r="M77" i="12"/>
  <c r="V76" i="12"/>
  <c r="Q76" i="12"/>
  <c r="M76" i="12"/>
  <c r="V75" i="12"/>
  <c r="Q75" i="12"/>
  <c r="M75" i="12"/>
  <c r="AB74" i="12"/>
  <c r="V74" i="12"/>
  <c r="V461" i="12" s="1"/>
  <c r="S74" i="12"/>
  <c r="S461" i="12" s="1"/>
  <c r="O74" i="12"/>
  <c r="O461" i="12" s="1"/>
  <c r="N74" i="12"/>
  <c r="N461" i="12" s="1"/>
  <c r="L74" i="12"/>
  <c r="L461" i="12" s="1"/>
  <c r="K74" i="12"/>
  <c r="K461" i="12" s="1"/>
  <c r="Y73" i="12"/>
  <c r="V73" i="12"/>
  <c r="Q73" i="12"/>
  <c r="M73" i="12"/>
  <c r="Y72" i="12"/>
  <c r="V72" i="12"/>
  <c r="Q72" i="12"/>
  <c r="M72" i="12"/>
  <c r="Y71" i="12"/>
  <c r="V71" i="12"/>
  <c r="Q71" i="12"/>
  <c r="M71" i="12"/>
  <c r="AB70" i="12"/>
  <c r="AA70" i="12"/>
  <c r="Z70" i="12"/>
  <c r="Y70" i="12" s="1"/>
  <c r="X70" i="12"/>
  <c r="W70" i="12"/>
  <c r="T70" i="12"/>
  <c r="S70" i="12"/>
  <c r="O70" i="12"/>
  <c r="N70" i="12"/>
  <c r="K70" i="12"/>
  <c r="J70" i="12"/>
  <c r="M69" i="12"/>
  <c r="M68" i="12"/>
  <c r="M67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L66" i="12"/>
  <c r="K66" i="12"/>
  <c r="J66" i="12"/>
  <c r="I66" i="12"/>
  <c r="H66" i="12"/>
  <c r="Y64" i="12"/>
  <c r="Y62" i="12" s="1"/>
  <c r="V64" i="12"/>
  <c r="V62" i="12" s="1"/>
  <c r="Q64" i="12"/>
  <c r="Q62" i="12" s="1"/>
  <c r="M64" i="12"/>
  <c r="M63" i="12"/>
  <c r="H63" i="12"/>
  <c r="H62" i="12" s="1"/>
  <c r="AB62" i="12"/>
  <c r="AA62" i="12"/>
  <c r="Z62" i="12"/>
  <c r="X62" i="12"/>
  <c r="W62" i="12"/>
  <c r="U62" i="12"/>
  <c r="T62" i="12"/>
  <c r="S62" i="12"/>
  <c r="R62" i="12"/>
  <c r="P62" i="12"/>
  <c r="O62" i="12"/>
  <c r="N62" i="12"/>
  <c r="L62" i="12"/>
  <c r="K62" i="12"/>
  <c r="J62" i="12"/>
  <c r="I62" i="12"/>
  <c r="Q61" i="12"/>
  <c r="M61" i="12"/>
  <c r="M60" i="12"/>
  <c r="M59" i="12"/>
  <c r="M58" i="12"/>
  <c r="M57" i="12"/>
  <c r="M54" i="12"/>
  <c r="M53" i="12"/>
  <c r="M52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L51" i="12"/>
  <c r="K51" i="12"/>
  <c r="J51" i="12"/>
  <c r="I51" i="12"/>
  <c r="H51" i="12"/>
  <c r="AC50" i="12"/>
  <c r="Y49" i="12"/>
  <c r="V49" i="12"/>
  <c r="Q49" i="12"/>
  <c r="M49" i="12"/>
  <c r="Y48" i="12"/>
  <c r="V48" i="12"/>
  <c r="Q48" i="12"/>
  <c r="Q46" i="12" s="1"/>
  <c r="M48" i="12"/>
  <c r="M527" i="12" s="1"/>
  <c r="M47" i="12"/>
  <c r="M46" i="12" s="1"/>
  <c r="AB46" i="12"/>
  <c r="AA46" i="12"/>
  <c r="Z46" i="12"/>
  <c r="Y46" i="12"/>
  <c r="X46" i="12"/>
  <c r="W46" i="12"/>
  <c r="V46" i="12"/>
  <c r="U46" i="12"/>
  <c r="T46" i="12"/>
  <c r="S46" i="12"/>
  <c r="R46" i="12"/>
  <c r="P46" i="12"/>
  <c r="O46" i="12"/>
  <c r="N46" i="12"/>
  <c r="L46" i="12"/>
  <c r="K46" i="12"/>
  <c r="J46" i="12"/>
  <c r="I46" i="12"/>
  <c r="H46" i="12"/>
  <c r="M45" i="12"/>
  <c r="AB44" i="12"/>
  <c r="AB38" i="12" s="1"/>
  <c r="M44" i="12"/>
  <c r="M43" i="12"/>
  <c r="M42" i="12"/>
  <c r="M41" i="12"/>
  <c r="M40" i="12"/>
  <c r="M39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L38" i="12"/>
  <c r="K38" i="12"/>
  <c r="J38" i="12"/>
  <c r="I38" i="12"/>
  <c r="H38" i="12"/>
  <c r="AC37" i="12"/>
  <c r="AB36" i="12"/>
  <c r="AB35" i="12" s="1"/>
  <c r="M36" i="12"/>
  <c r="AC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M34" i="12"/>
  <c r="M33" i="12"/>
  <c r="Y32" i="12"/>
  <c r="V32" i="12"/>
  <c r="V31" i="12" s="1"/>
  <c r="Q32" i="12"/>
  <c r="Q31" i="12" s="1"/>
  <c r="M32" i="12"/>
  <c r="AC31" i="12"/>
  <c r="AB31" i="12"/>
  <c r="AA31" i="12"/>
  <c r="Z31" i="12"/>
  <c r="Y31" i="12"/>
  <c r="X31" i="12"/>
  <c r="W31" i="12"/>
  <c r="U31" i="12"/>
  <c r="T31" i="12"/>
  <c r="S31" i="12"/>
  <c r="R31" i="12"/>
  <c r="P31" i="12"/>
  <c r="O31" i="12"/>
  <c r="N31" i="12"/>
  <c r="L31" i="12"/>
  <c r="K31" i="12"/>
  <c r="J31" i="12"/>
  <c r="I31" i="12"/>
  <c r="H31" i="12"/>
  <c r="M30" i="12"/>
  <c r="M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L28" i="12"/>
  <c r="K28" i="12"/>
  <c r="J28" i="12"/>
  <c r="I28" i="12"/>
  <c r="H28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M25" i="12"/>
  <c r="M24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L23" i="12"/>
  <c r="K23" i="12"/>
  <c r="J23" i="12"/>
  <c r="I23" i="12"/>
  <c r="H23" i="12"/>
  <c r="M22" i="12"/>
  <c r="M21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L20" i="12"/>
  <c r="K20" i="12"/>
  <c r="J20" i="12"/>
  <c r="I20" i="12"/>
  <c r="H20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M17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V15" i="12"/>
  <c r="V14" i="12" s="1"/>
  <c r="Q15" i="12"/>
  <c r="M15" i="12"/>
  <c r="M14" i="12" s="1"/>
  <c r="AB14" i="12"/>
  <c r="AA14" i="12"/>
  <c r="Z14" i="12"/>
  <c r="Y14" i="12"/>
  <c r="X14" i="12"/>
  <c r="W14" i="12"/>
  <c r="U14" i="12"/>
  <c r="T14" i="12"/>
  <c r="S14" i="12"/>
  <c r="R14" i="12"/>
  <c r="Q14" i="12"/>
  <c r="P14" i="12"/>
  <c r="O14" i="12"/>
  <c r="N14" i="12"/>
  <c r="L14" i="12"/>
  <c r="K14" i="12"/>
  <c r="J14" i="12"/>
  <c r="I14" i="12"/>
  <c r="H14" i="12"/>
  <c r="AC13" i="12"/>
  <c r="P37" i="12" l="1"/>
  <c r="N458" i="14"/>
  <c r="M458" i="14" s="1"/>
  <c r="M386" i="14"/>
  <c r="N37" i="12"/>
  <c r="O37" i="13"/>
  <c r="O37" i="12"/>
  <c r="V235" i="12"/>
  <c r="V229" i="12" s="1"/>
  <c r="AA37" i="13"/>
  <c r="V235" i="13"/>
  <c r="V229" i="13" s="1"/>
  <c r="AA455" i="14"/>
  <c r="N503" i="14"/>
  <c r="S37" i="13"/>
  <c r="W37" i="13"/>
  <c r="AB441" i="12"/>
  <c r="P37" i="13"/>
  <c r="Y37" i="12"/>
  <c r="N37" i="13"/>
  <c r="M133" i="13"/>
  <c r="AA37" i="12"/>
  <c r="AA207" i="13"/>
  <c r="U37" i="12"/>
  <c r="S37" i="12"/>
  <c r="W37" i="12"/>
  <c r="R37" i="13"/>
  <c r="V37" i="13"/>
  <c r="Z37" i="13"/>
  <c r="Q101" i="13"/>
  <c r="V460" i="12"/>
  <c r="U37" i="13"/>
  <c r="Y37" i="13"/>
  <c r="AA207" i="12"/>
  <c r="Y430" i="12"/>
  <c r="Y452" i="12" s="1"/>
  <c r="Y475" i="12" s="1"/>
  <c r="H229" i="13"/>
  <c r="AD162" i="14"/>
  <c r="M520" i="14"/>
  <c r="W13" i="12"/>
  <c r="AA13" i="12"/>
  <c r="Y13" i="12"/>
  <c r="Y457" i="12"/>
  <c r="H65" i="12"/>
  <c r="H50" i="12" s="1"/>
  <c r="U104" i="13"/>
  <c r="S264" i="13"/>
  <c r="V466" i="14"/>
  <c r="V465" i="14" s="1"/>
  <c r="AE162" i="14"/>
  <c r="X13" i="12"/>
  <c r="AB13" i="12"/>
  <c r="T37" i="13"/>
  <c r="X37" i="13"/>
  <c r="AF262" i="12"/>
  <c r="M394" i="12"/>
  <c r="M387" i="12" s="1"/>
  <c r="T264" i="13"/>
  <c r="AB441" i="13"/>
  <c r="U229" i="13"/>
  <c r="AF262" i="13"/>
  <c r="O386" i="13"/>
  <c r="S386" i="13"/>
  <c r="M394" i="13"/>
  <c r="M387" i="13" s="1"/>
  <c r="Y386" i="13"/>
  <c r="T37" i="12"/>
  <c r="X37" i="12"/>
  <c r="X229" i="13"/>
  <c r="O264" i="13"/>
  <c r="W386" i="13"/>
  <c r="AA386" i="13"/>
  <c r="M415" i="13"/>
  <c r="AB37" i="12"/>
  <c r="N96" i="12"/>
  <c r="Q37" i="13"/>
  <c r="O96" i="13"/>
  <c r="K229" i="13"/>
  <c r="M230" i="13"/>
  <c r="J466" i="12"/>
  <c r="J465" i="12" s="1"/>
  <c r="Q101" i="12"/>
  <c r="Z13" i="13"/>
  <c r="AB37" i="13"/>
  <c r="P229" i="13"/>
  <c r="T229" i="13"/>
  <c r="Q386" i="13"/>
  <c r="U386" i="13"/>
  <c r="M405" i="13"/>
  <c r="S455" i="13"/>
  <c r="Q455" i="13" s="1"/>
  <c r="AF229" i="14"/>
  <c r="N455" i="12"/>
  <c r="M455" i="12" s="1"/>
  <c r="L229" i="13"/>
  <c r="U264" i="13"/>
  <c r="V458" i="14"/>
  <c r="R37" i="12"/>
  <c r="V37" i="12"/>
  <c r="Z37" i="12"/>
  <c r="M101" i="12"/>
  <c r="S455" i="12"/>
  <c r="Q455" i="12" s="1"/>
  <c r="J229" i="13"/>
  <c r="O229" i="13"/>
  <c r="S229" i="13"/>
  <c r="W229" i="13"/>
  <c r="AF50" i="14"/>
  <c r="Y286" i="14"/>
  <c r="Y285" i="14" s="1"/>
  <c r="Y408" i="14" s="1"/>
  <c r="Y474" i="14" s="1"/>
  <c r="Y473" i="14" s="1"/>
  <c r="Y466" i="14"/>
  <c r="Y465" i="14" s="1"/>
  <c r="J408" i="14"/>
  <c r="J474" i="14" s="1"/>
  <c r="J473" i="14" s="1"/>
  <c r="AD262" i="12"/>
  <c r="Y430" i="13"/>
  <c r="Y452" i="13" s="1"/>
  <c r="Y475" i="13" s="1"/>
  <c r="W455" i="14"/>
  <c r="V455" i="14" s="1"/>
  <c r="W13" i="13"/>
  <c r="AA13" i="13"/>
  <c r="R65" i="13"/>
  <c r="R50" i="13" s="1"/>
  <c r="Q229" i="13"/>
  <c r="AD262" i="13"/>
  <c r="M207" i="14"/>
  <c r="I229" i="13"/>
  <c r="N229" i="13"/>
  <c r="R229" i="13"/>
  <c r="Y229" i="13"/>
  <c r="M255" i="13"/>
  <c r="R264" i="13"/>
  <c r="Z13" i="12"/>
  <c r="O96" i="12"/>
  <c r="M405" i="12"/>
  <c r="AB13" i="13"/>
  <c r="O520" i="13"/>
  <c r="Q135" i="13"/>
  <c r="S134" i="13"/>
  <c r="Q134" i="13" s="1"/>
  <c r="Q37" i="12"/>
  <c r="V430" i="12"/>
  <c r="M441" i="12"/>
  <c r="Y13" i="13"/>
  <c r="N96" i="13"/>
  <c r="L65" i="12"/>
  <c r="L50" i="12" s="1"/>
  <c r="AA65" i="12"/>
  <c r="AA50" i="12" s="1"/>
  <c r="V347" i="12"/>
  <c r="V343" i="12" s="1"/>
  <c r="X13" i="13"/>
  <c r="Z104" i="13"/>
  <c r="N520" i="13"/>
  <c r="M129" i="13"/>
  <c r="S162" i="13"/>
  <c r="W162" i="13"/>
  <c r="AA162" i="13"/>
  <c r="V430" i="13"/>
  <c r="M441" i="13"/>
  <c r="W465" i="14"/>
  <c r="R13" i="13"/>
  <c r="I37" i="13"/>
  <c r="K65" i="13"/>
  <c r="K50" i="13" s="1"/>
  <c r="X65" i="13"/>
  <c r="X50" i="13" s="1"/>
  <c r="Y105" i="13"/>
  <c r="Y104" i="13" s="1"/>
  <c r="N105" i="13"/>
  <c r="N104" i="13" s="1"/>
  <c r="M119" i="13"/>
  <c r="K37" i="12"/>
  <c r="M129" i="12"/>
  <c r="AA105" i="12"/>
  <c r="AA104" i="12" s="1"/>
  <c r="Y65" i="12"/>
  <c r="Y50" i="12" s="1"/>
  <c r="M78" i="12"/>
  <c r="M508" i="12" s="1"/>
  <c r="I104" i="12"/>
  <c r="L105" i="12"/>
  <c r="L104" i="12" s="1"/>
  <c r="O207" i="12"/>
  <c r="W207" i="12"/>
  <c r="K386" i="12"/>
  <c r="Y458" i="14"/>
  <c r="Y455" i="14" s="1"/>
  <c r="AE229" i="14"/>
  <c r="Q347" i="12"/>
  <c r="Q343" i="12" s="1"/>
  <c r="J13" i="13"/>
  <c r="M235" i="13"/>
  <c r="P65" i="14"/>
  <c r="P50" i="14" s="1"/>
  <c r="P408" i="14" s="1"/>
  <c r="P474" i="14" s="1"/>
  <c r="P473" i="14" s="1"/>
  <c r="Q13" i="12"/>
  <c r="U13" i="12"/>
  <c r="H13" i="12"/>
  <c r="L13" i="12"/>
  <c r="I37" i="12"/>
  <c r="M51" i="12"/>
  <c r="N65" i="12"/>
  <c r="N50" i="12" s="1"/>
  <c r="AB65" i="12"/>
  <c r="AB50" i="12" s="1"/>
  <c r="M66" i="12"/>
  <c r="J65" i="12"/>
  <c r="J50" i="12" s="1"/>
  <c r="M70" i="12"/>
  <c r="V70" i="12"/>
  <c r="U70" i="12" s="1"/>
  <c r="M74" i="12"/>
  <c r="M461" i="12" s="1"/>
  <c r="M84" i="12"/>
  <c r="Q84" i="12"/>
  <c r="P84" i="12" s="1"/>
  <c r="V84" i="12"/>
  <c r="U84" i="12" s="1"/>
  <c r="M90" i="12"/>
  <c r="M463" i="12" s="1"/>
  <c r="P104" i="12"/>
  <c r="R104" i="12"/>
  <c r="T104" i="12"/>
  <c r="X104" i="12"/>
  <c r="Z104" i="12"/>
  <c r="M119" i="12"/>
  <c r="M124" i="12"/>
  <c r="O520" i="12"/>
  <c r="M133" i="12"/>
  <c r="I207" i="12"/>
  <c r="O264" i="12"/>
  <c r="W264" i="12"/>
  <c r="V265" i="12"/>
  <c r="V264" i="12" s="1"/>
  <c r="P264" i="12"/>
  <c r="J286" i="12"/>
  <c r="J285" i="12" s="1"/>
  <c r="S286" i="12"/>
  <c r="S285" i="12" s="1"/>
  <c r="M375" i="12"/>
  <c r="M374" i="12" s="1"/>
  <c r="J207" i="13"/>
  <c r="Z229" i="13"/>
  <c r="AB229" i="13"/>
  <c r="AA460" i="13"/>
  <c r="M105" i="14"/>
  <c r="M104" i="14" s="1"/>
  <c r="V452" i="14"/>
  <c r="V475" i="14" s="1"/>
  <c r="N408" i="14"/>
  <c r="N474" i="14" s="1"/>
  <c r="AD229" i="14"/>
  <c r="Y105" i="12"/>
  <c r="Y104" i="12" s="1"/>
  <c r="I229" i="12"/>
  <c r="K229" i="12"/>
  <c r="N229" i="12"/>
  <c r="P229" i="12"/>
  <c r="R229" i="12"/>
  <c r="T229" i="12"/>
  <c r="X229" i="12"/>
  <c r="M230" i="12"/>
  <c r="H229" i="12"/>
  <c r="L229" i="12"/>
  <c r="Y229" i="12"/>
  <c r="AF229" i="12" s="1"/>
  <c r="M255" i="12"/>
  <c r="H408" i="14"/>
  <c r="H474" i="14" s="1"/>
  <c r="H473" i="14" s="1"/>
  <c r="I162" i="12"/>
  <c r="W105" i="12"/>
  <c r="W104" i="12" s="1"/>
  <c r="Q149" i="12"/>
  <c r="Q142" i="12" s="1"/>
  <c r="M149" i="12"/>
  <c r="M142" i="12" s="1"/>
  <c r="H207" i="12"/>
  <c r="J207" i="12"/>
  <c r="L207" i="12"/>
  <c r="Q207" i="12"/>
  <c r="S207" i="12"/>
  <c r="K207" i="12"/>
  <c r="M221" i="12"/>
  <c r="N264" i="12"/>
  <c r="Q386" i="12"/>
  <c r="U386" i="12"/>
  <c r="Y386" i="12"/>
  <c r="V456" i="12"/>
  <c r="M137" i="13"/>
  <c r="Y303" i="13"/>
  <c r="M360" i="13"/>
  <c r="M356" i="13" s="1"/>
  <c r="V457" i="13"/>
  <c r="AE104" i="14"/>
  <c r="AA408" i="14"/>
  <c r="AA474" i="14" s="1"/>
  <c r="AA473" i="14" s="1"/>
  <c r="Y374" i="12"/>
  <c r="AA229" i="13"/>
  <c r="M229" i="14"/>
  <c r="AB408" i="14"/>
  <c r="W408" i="14"/>
  <c r="W474" i="14" s="1"/>
  <c r="W473" i="14" s="1"/>
  <c r="W538" i="14" s="1"/>
  <c r="V286" i="14"/>
  <c r="V285" i="14" s="1"/>
  <c r="M162" i="14"/>
  <c r="M503" i="14"/>
  <c r="Q286" i="14"/>
  <c r="Q285" i="14" s="1"/>
  <c r="J13" i="12"/>
  <c r="O13" i="12"/>
  <c r="S13" i="12"/>
  <c r="N13" i="12"/>
  <c r="P13" i="12"/>
  <c r="R13" i="12"/>
  <c r="T13" i="12"/>
  <c r="I13" i="12"/>
  <c r="K13" i="12"/>
  <c r="M23" i="12"/>
  <c r="M62" i="12"/>
  <c r="O65" i="12"/>
  <c r="O50" i="12" s="1"/>
  <c r="H466" i="12"/>
  <c r="H465" i="12" s="1"/>
  <c r="J104" i="12"/>
  <c r="H162" i="12"/>
  <c r="J162" i="12"/>
  <c r="L162" i="12"/>
  <c r="O162" i="12"/>
  <c r="S162" i="12"/>
  <c r="U162" i="12"/>
  <c r="W162" i="12"/>
  <c r="Y162" i="12"/>
  <c r="AA162" i="12"/>
  <c r="K162" i="12"/>
  <c r="M173" i="12"/>
  <c r="O229" i="12"/>
  <c r="Q229" i="12"/>
  <c r="S229" i="12"/>
  <c r="U229" i="12"/>
  <c r="W229" i="12"/>
  <c r="M235" i="12"/>
  <c r="H264" i="12"/>
  <c r="J264" i="12"/>
  <c r="L264" i="12"/>
  <c r="R264" i="12"/>
  <c r="T264" i="12"/>
  <c r="X264" i="12"/>
  <c r="K264" i="12"/>
  <c r="S264" i="12"/>
  <c r="U264" i="12"/>
  <c r="M276" i="12"/>
  <c r="W286" i="12"/>
  <c r="W285" i="12" s="1"/>
  <c r="Y303" i="12"/>
  <c r="O286" i="12"/>
  <c r="O285" i="12" s="1"/>
  <c r="P286" i="12"/>
  <c r="P285" i="12" s="1"/>
  <c r="R286" i="12"/>
  <c r="R285" i="12" s="1"/>
  <c r="M360" i="12"/>
  <c r="M356" i="12" s="1"/>
  <c r="N13" i="13"/>
  <c r="V13" i="13"/>
  <c r="AB65" i="13"/>
  <c r="AB50" i="13" s="1"/>
  <c r="M66" i="13"/>
  <c r="N162" i="13"/>
  <c r="M163" i="13"/>
  <c r="U162" i="13"/>
  <c r="Y162" i="13"/>
  <c r="M184" i="13"/>
  <c r="M187" i="13"/>
  <c r="M202" i="13"/>
  <c r="M191" i="13" s="1"/>
  <c r="H207" i="13"/>
  <c r="L207" i="13"/>
  <c r="O207" i="13"/>
  <c r="W207" i="13"/>
  <c r="N264" i="13"/>
  <c r="P264" i="13"/>
  <c r="X264" i="13"/>
  <c r="W264" i="13"/>
  <c r="M276" i="13"/>
  <c r="W286" i="13"/>
  <c r="W285" i="13" s="1"/>
  <c r="AA286" i="13"/>
  <c r="AA285" i="13" s="1"/>
  <c r="M318" i="13"/>
  <c r="I286" i="13"/>
  <c r="I285" i="13" s="1"/>
  <c r="M375" i="13"/>
  <c r="M374" i="13" s="1"/>
  <c r="Y374" i="13"/>
  <c r="Z460" i="13"/>
  <c r="Y460" i="13"/>
  <c r="V65" i="14"/>
  <c r="V50" i="14" s="1"/>
  <c r="Z408" i="14"/>
  <c r="Z474" i="14" s="1"/>
  <c r="Z473" i="14" s="1"/>
  <c r="Z538" i="14" s="1"/>
  <c r="T408" i="14"/>
  <c r="T474" i="14" s="1"/>
  <c r="T473" i="14" s="1"/>
  <c r="M13" i="14"/>
  <c r="M286" i="14"/>
  <c r="M285" i="14" s="1"/>
  <c r="Q70" i="12"/>
  <c r="P70" i="12" s="1"/>
  <c r="S65" i="12"/>
  <c r="S50" i="12" s="1"/>
  <c r="I65" i="12"/>
  <c r="I50" i="12" s="1"/>
  <c r="K65" i="12"/>
  <c r="K50" i="12" s="1"/>
  <c r="N105" i="12"/>
  <c r="N104" i="12" s="1"/>
  <c r="AB105" i="12"/>
  <c r="AB104" i="12" s="1"/>
  <c r="M524" i="13"/>
  <c r="M101" i="13"/>
  <c r="AB105" i="13"/>
  <c r="AB104" i="13" s="1"/>
  <c r="V105" i="13"/>
  <c r="V104" i="13" s="1"/>
  <c r="X104" i="13"/>
  <c r="M515" i="12"/>
  <c r="M530" i="12"/>
  <c r="M532" i="12" s="1"/>
  <c r="M478" i="12"/>
  <c r="W65" i="12"/>
  <c r="W50" i="12" s="1"/>
  <c r="H104" i="12"/>
  <c r="O105" i="12"/>
  <c r="O104" i="12" s="1"/>
  <c r="U104" i="12"/>
  <c r="Y207" i="12"/>
  <c r="U207" i="12"/>
  <c r="J229" i="12"/>
  <c r="L286" i="12"/>
  <c r="L285" i="12" s="1"/>
  <c r="U286" i="12"/>
  <c r="U285" i="12" s="1"/>
  <c r="K286" i="12"/>
  <c r="K285" i="12" s="1"/>
  <c r="I286" i="12"/>
  <c r="I285" i="12" s="1"/>
  <c r="S207" i="13"/>
  <c r="X286" i="13"/>
  <c r="X285" i="13" s="1"/>
  <c r="I408" i="14"/>
  <c r="I474" i="14" s="1"/>
  <c r="I473" i="14" s="1"/>
  <c r="U65" i="14"/>
  <c r="U50" i="14" s="1"/>
  <c r="AE50" i="14" s="1"/>
  <c r="M65" i="14"/>
  <c r="M50" i="14" s="1"/>
  <c r="AF104" i="14"/>
  <c r="O408" i="14"/>
  <c r="O474" i="14" s="1"/>
  <c r="O473" i="14" s="1"/>
  <c r="M31" i="12"/>
  <c r="L466" i="12"/>
  <c r="L465" i="12" s="1"/>
  <c r="K105" i="12"/>
  <c r="K104" i="12" s="1"/>
  <c r="V105" i="12"/>
  <c r="V104" i="12" s="1"/>
  <c r="M187" i="12"/>
  <c r="N207" i="12"/>
  <c r="P207" i="12"/>
  <c r="R207" i="12"/>
  <c r="M208" i="12"/>
  <c r="Z229" i="12"/>
  <c r="AB229" i="12"/>
  <c r="AA229" i="12"/>
  <c r="M318" i="12"/>
  <c r="AB347" i="12"/>
  <c r="AB343" i="12" s="1"/>
  <c r="M370" i="12"/>
  <c r="V370" i="12"/>
  <c r="Q370" i="12"/>
  <c r="Q374" i="12"/>
  <c r="V374" i="12"/>
  <c r="V387" i="12"/>
  <c r="V386" i="12" s="1"/>
  <c r="M415" i="12"/>
  <c r="M423" i="12"/>
  <c r="V423" i="12"/>
  <c r="Z460" i="12"/>
  <c r="P13" i="13"/>
  <c r="T13" i="13"/>
  <c r="O13" i="13"/>
  <c r="Q13" i="13"/>
  <c r="S13" i="13"/>
  <c r="U13" i="13"/>
  <c r="H13" i="13"/>
  <c r="L13" i="13"/>
  <c r="M28" i="13"/>
  <c r="Y457" i="13"/>
  <c r="H37" i="13"/>
  <c r="J37" i="13"/>
  <c r="L37" i="13"/>
  <c r="K37" i="13"/>
  <c r="M62" i="13"/>
  <c r="O65" i="13"/>
  <c r="T65" i="13"/>
  <c r="T50" i="13" s="1"/>
  <c r="H65" i="13"/>
  <c r="H50" i="13" s="1"/>
  <c r="J65" i="13"/>
  <c r="J50" i="13" s="1"/>
  <c r="L65" i="13"/>
  <c r="K105" i="13"/>
  <c r="K104" i="13" s="1"/>
  <c r="O105" i="13"/>
  <c r="O104" i="13" s="1"/>
  <c r="AA105" i="13"/>
  <c r="AA104" i="13" s="1"/>
  <c r="M173" i="13"/>
  <c r="J162" i="13"/>
  <c r="M208" i="13"/>
  <c r="Q207" i="13"/>
  <c r="Y207" i="13"/>
  <c r="I207" i="13"/>
  <c r="K207" i="13"/>
  <c r="R207" i="13"/>
  <c r="T207" i="13"/>
  <c r="X207" i="13"/>
  <c r="M225" i="13"/>
  <c r="AB347" i="13"/>
  <c r="AB343" i="13" s="1"/>
  <c r="M370" i="13"/>
  <c r="V370" i="13"/>
  <c r="Q370" i="13"/>
  <c r="Q374" i="13"/>
  <c r="V374" i="13"/>
  <c r="V456" i="13"/>
  <c r="V460" i="13"/>
  <c r="X408" i="14"/>
  <c r="X474" i="14" s="1"/>
  <c r="X473" i="14" s="1"/>
  <c r="L408" i="14"/>
  <c r="L474" i="14" s="1"/>
  <c r="L473" i="14" s="1"/>
  <c r="K408" i="14"/>
  <c r="K474" i="14" s="1"/>
  <c r="K473" i="14" s="1"/>
  <c r="Q131" i="15"/>
  <c r="S130" i="15"/>
  <c r="P466" i="12"/>
  <c r="P465" i="12" s="1"/>
  <c r="X466" i="12"/>
  <c r="X465" i="12" s="1"/>
  <c r="V207" i="12"/>
  <c r="M347" i="12"/>
  <c r="M343" i="12" s="1"/>
  <c r="N343" i="12"/>
  <c r="N286" i="12" s="1"/>
  <c r="N285" i="12" s="1"/>
  <c r="T286" i="12"/>
  <c r="T285" i="12" s="1"/>
  <c r="X286" i="12"/>
  <c r="X285" i="12" s="1"/>
  <c r="Z207" i="13"/>
  <c r="AB207" i="13"/>
  <c r="P286" i="13"/>
  <c r="P285" i="13" s="1"/>
  <c r="R286" i="13"/>
  <c r="R285" i="13" s="1"/>
  <c r="T286" i="13"/>
  <c r="T285" i="13" s="1"/>
  <c r="Z286" i="13"/>
  <c r="Z285" i="13" s="1"/>
  <c r="M347" i="13"/>
  <c r="M343" i="13" s="1"/>
  <c r="N343" i="13"/>
  <c r="N286" i="13" s="1"/>
  <c r="N285" i="13" s="1"/>
  <c r="N386" i="13"/>
  <c r="P386" i="13"/>
  <c r="R386" i="13"/>
  <c r="T386" i="13"/>
  <c r="X386" i="13"/>
  <c r="Z386" i="13"/>
  <c r="Z452" i="13"/>
  <c r="Z475" i="13" s="1"/>
  <c r="AB452" i="13"/>
  <c r="R466" i="12"/>
  <c r="R465" i="12" s="1"/>
  <c r="T466" i="12"/>
  <c r="T465" i="12" s="1"/>
  <c r="Z466" i="12"/>
  <c r="Z465" i="12" s="1"/>
  <c r="V13" i="12"/>
  <c r="M28" i="12"/>
  <c r="H37" i="12"/>
  <c r="J37" i="12"/>
  <c r="L37" i="12"/>
  <c r="R65" i="12"/>
  <c r="R50" i="12" s="1"/>
  <c r="T65" i="12"/>
  <c r="T50" i="12" s="1"/>
  <c r="X65" i="12"/>
  <c r="X50" i="12" s="1"/>
  <c r="Z65" i="12"/>
  <c r="Z50" i="12" s="1"/>
  <c r="I466" i="12"/>
  <c r="I465" i="12" s="1"/>
  <c r="K466" i="12"/>
  <c r="K465" i="12" s="1"/>
  <c r="U466" i="12"/>
  <c r="U465" i="12" s="1"/>
  <c r="AA466" i="12"/>
  <c r="AA465" i="12" s="1"/>
  <c r="M524" i="12"/>
  <c r="N520" i="12"/>
  <c r="M137" i="12"/>
  <c r="N162" i="12"/>
  <c r="P162" i="12"/>
  <c r="R162" i="12"/>
  <c r="T162" i="12"/>
  <c r="V162" i="12"/>
  <c r="X162" i="12"/>
  <c r="Z162" i="12"/>
  <c r="AB162" i="12"/>
  <c r="M163" i="12"/>
  <c r="Q168" i="12"/>
  <c r="Q162" i="12" s="1"/>
  <c r="M168" i="12"/>
  <c r="M184" i="12"/>
  <c r="T207" i="12"/>
  <c r="X207" i="12"/>
  <c r="Z207" i="12"/>
  <c r="AB207" i="12"/>
  <c r="M225" i="12"/>
  <c r="AE262" i="12"/>
  <c r="Q265" i="12"/>
  <c r="Q264" i="12" s="1"/>
  <c r="Y265" i="12"/>
  <c r="Y264" i="12" s="1"/>
  <c r="M265" i="12"/>
  <c r="M264" i="12" s="1"/>
  <c r="AA286" i="12"/>
  <c r="AA285" i="12" s="1"/>
  <c r="H285" i="12"/>
  <c r="W386" i="12"/>
  <c r="AA386" i="12"/>
  <c r="I386" i="12"/>
  <c r="O386" i="12"/>
  <c r="S386" i="12"/>
  <c r="H386" i="12"/>
  <c r="J386" i="12"/>
  <c r="L386" i="12"/>
  <c r="Y460" i="12"/>
  <c r="AA460" i="12"/>
  <c r="I13" i="13"/>
  <c r="K13" i="13"/>
  <c r="I466" i="13"/>
  <c r="I465" i="13" s="1"/>
  <c r="I65" i="13"/>
  <c r="I50" i="13" s="1"/>
  <c r="O50" i="13"/>
  <c r="L50" i="13"/>
  <c r="N65" i="13"/>
  <c r="N50" i="13" s="1"/>
  <c r="Y84" i="13"/>
  <c r="Y65" i="13" s="1"/>
  <c r="Y50" i="13" s="1"/>
  <c r="Z65" i="13"/>
  <c r="Z50" i="13" s="1"/>
  <c r="L105" i="13"/>
  <c r="L104" i="13" s="1"/>
  <c r="S462" i="13"/>
  <c r="Q124" i="13"/>
  <c r="Q462" i="13" s="1"/>
  <c r="W105" i="13"/>
  <c r="W104" i="13" s="1"/>
  <c r="P162" i="13"/>
  <c r="R162" i="13"/>
  <c r="T162" i="13"/>
  <c r="V162" i="13"/>
  <c r="X162" i="13"/>
  <c r="Z162" i="13"/>
  <c r="AB162" i="13"/>
  <c r="H162" i="13"/>
  <c r="L162" i="13"/>
  <c r="N207" i="13"/>
  <c r="P207" i="13"/>
  <c r="H286" i="13"/>
  <c r="H285" i="13" s="1"/>
  <c r="U458" i="14"/>
  <c r="U455" i="14" s="1"/>
  <c r="M303" i="12"/>
  <c r="V303" i="12"/>
  <c r="AB303" i="12"/>
  <c r="Q303" i="12"/>
  <c r="Z286" i="12"/>
  <c r="Z285" i="12" s="1"/>
  <c r="Y347" i="12"/>
  <c r="Y343" i="12" s="1"/>
  <c r="Y318" i="12" s="1"/>
  <c r="Y466" i="12" s="1"/>
  <c r="Y465" i="12" s="1"/>
  <c r="N386" i="12"/>
  <c r="P386" i="12"/>
  <c r="R386" i="12"/>
  <c r="T386" i="12"/>
  <c r="X386" i="12"/>
  <c r="Z386" i="12"/>
  <c r="M430" i="12"/>
  <c r="M23" i="13"/>
  <c r="M31" i="13"/>
  <c r="M530" i="13"/>
  <c r="M532" i="13" s="1"/>
  <c r="M478" i="13"/>
  <c r="M51" i="13"/>
  <c r="M78" i="13"/>
  <c r="M508" i="13" s="1"/>
  <c r="P104" i="13"/>
  <c r="Q149" i="13"/>
  <c r="Q142" i="13" s="1"/>
  <c r="M149" i="13"/>
  <c r="M142" i="13" s="1"/>
  <c r="M168" i="13"/>
  <c r="I162" i="13"/>
  <c r="K162" i="13"/>
  <c r="O162" i="13"/>
  <c r="AC173" i="13"/>
  <c r="AC162" i="13" s="1"/>
  <c r="AC408" i="13" s="1"/>
  <c r="AC455" i="13" s="1"/>
  <c r="AB455" i="13" s="1"/>
  <c r="M497" i="13"/>
  <c r="M221" i="13"/>
  <c r="V207" i="13"/>
  <c r="AE262" i="13"/>
  <c r="Q265" i="13"/>
  <c r="Q264" i="13" s="1"/>
  <c r="Y265" i="13"/>
  <c r="Y264" i="13" s="1"/>
  <c r="M265" i="13"/>
  <c r="M264" i="13" s="1"/>
  <c r="V265" i="13"/>
  <c r="V264" i="13" s="1"/>
  <c r="J286" i="13"/>
  <c r="J285" i="13" s="1"/>
  <c r="L286" i="13"/>
  <c r="L285" i="13" s="1"/>
  <c r="M303" i="13"/>
  <c r="V303" i="13"/>
  <c r="AB303" i="13"/>
  <c r="Q303" i="13"/>
  <c r="Q347" i="13"/>
  <c r="Q343" i="13" s="1"/>
  <c r="Y347" i="13"/>
  <c r="Y343" i="13" s="1"/>
  <c r="Y318" i="13" s="1"/>
  <c r="Y466" i="13" s="1"/>
  <c r="Y465" i="13" s="1"/>
  <c r="V347" i="13"/>
  <c r="V343" i="13" s="1"/>
  <c r="K286" i="13"/>
  <c r="K285" i="13" s="1"/>
  <c r="O286" i="13"/>
  <c r="O285" i="13" s="1"/>
  <c r="V387" i="13"/>
  <c r="V386" i="13" s="1"/>
  <c r="I386" i="13"/>
  <c r="K386" i="13"/>
  <c r="H386" i="13"/>
  <c r="J386" i="13"/>
  <c r="L386" i="13"/>
  <c r="M423" i="13"/>
  <c r="V423" i="13"/>
  <c r="H452" i="13"/>
  <c r="H475" i="13" s="1"/>
  <c r="J452" i="13"/>
  <c r="J475" i="13" s="1"/>
  <c r="L452" i="13"/>
  <c r="L475" i="13" s="1"/>
  <c r="AD50" i="14"/>
  <c r="P458" i="14"/>
  <c r="P455" i="14" s="1"/>
  <c r="R408" i="14"/>
  <c r="R474" i="14" s="1"/>
  <c r="R473" i="14" s="1"/>
  <c r="S133" i="14"/>
  <c r="Q134" i="14"/>
  <c r="Q133" i="14" s="1"/>
  <c r="Q461" i="14"/>
  <c r="Q460" i="14"/>
  <c r="N475" i="14"/>
  <c r="M452" i="14"/>
  <c r="M466" i="14"/>
  <c r="M465" i="14" s="1"/>
  <c r="N465" i="14"/>
  <c r="Q65" i="14"/>
  <c r="Q50" i="14" s="1"/>
  <c r="H104" i="13"/>
  <c r="J104" i="13"/>
  <c r="R104" i="13"/>
  <c r="T104" i="13"/>
  <c r="M456" i="13"/>
  <c r="N455" i="13"/>
  <c r="M455" i="13" s="1"/>
  <c r="M515" i="13"/>
  <c r="K466" i="13"/>
  <c r="K465" i="13" s="1"/>
  <c r="U466" i="13"/>
  <c r="U465" i="13" s="1"/>
  <c r="W466" i="13"/>
  <c r="W465" i="13" s="1"/>
  <c r="AA466" i="13"/>
  <c r="AA465" i="13" s="1"/>
  <c r="Q168" i="13"/>
  <c r="Q162" i="13" s="1"/>
  <c r="N191" i="13"/>
  <c r="Y456" i="13"/>
  <c r="S286" i="13"/>
  <c r="S285" i="13" s="1"/>
  <c r="U286" i="13"/>
  <c r="U285" i="13" s="1"/>
  <c r="N452" i="13"/>
  <c r="N475" i="13" s="1"/>
  <c r="M430" i="13"/>
  <c r="P452" i="13"/>
  <c r="P475" i="13" s="1"/>
  <c r="R452" i="13"/>
  <c r="R475" i="13" s="1"/>
  <c r="V415" i="13"/>
  <c r="AB530" i="13"/>
  <c r="I452" i="13"/>
  <c r="I475" i="13" s="1"/>
  <c r="K452" i="13"/>
  <c r="K475" i="13" s="1"/>
  <c r="O452" i="13"/>
  <c r="O475" i="13" s="1"/>
  <c r="Q452" i="13"/>
  <c r="Q475" i="13" s="1"/>
  <c r="S452" i="13"/>
  <c r="S475" i="13" s="1"/>
  <c r="U452" i="13"/>
  <c r="U475" i="13" s="1"/>
  <c r="W452" i="13"/>
  <c r="V452" i="13" s="1"/>
  <c r="V475" i="13" s="1"/>
  <c r="AB538" i="13"/>
  <c r="M20" i="13"/>
  <c r="M38" i="13"/>
  <c r="M37" i="13" s="1"/>
  <c r="S65" i="13"/>
  <c r="S50" i="13" s="1"/>
  <c r="W65" i="13"/>
  <c r="W50" i="13" s="1"/>
  <c r="AA65" i="13"/>
  <c r="AA50" i="13" s="1"/>
  <c r="H466" i="13"/>
  <c r="H465" i="13" s="1"/>
  <c r="J466" i="13"/>
  <c r="J465" i="13" s="1"/>
  <c r="L466" i="13"/>
  <c r="L465" i="13" s="1"/>
  <c r="P466" i="13"/>
  <c r="P465" i="13" s="1"/>
  <c r="R466" i="13"/>
  <c r="R465" i="13" s="1"/>
  <c r="T466" i="13"/>
  <c r="T465" i="13" s="1"/>
  <c r="X466" i="13"/>
  <c r="X465" i="13" s="1"/>
  <c r="Z466" i="13"/>
  <c r="Z465" i="13" s="1"/>
  <c r="M70" i="13"/>
  <c r="Q70" i="13"/>
  <c r="P70" i="13" s="1"/>
  <c r="V70" i="13"/>
  <c r="U70" i="13" s="1"/>
  <c r="M74" i="13"/>
  <c r="M461" i="13" s="1"/>
  <c r="M84" i="13"/>
  <c r="Q84" i="13"/>
  <c r="P84" i="13" s="1"/>
  <c r="V84" i="13"/>
  <c r="U84" i="13" s="1"/>
  <c r="M90" i="13"/>
  <c r="M463" i="13" s="1"/>
  <c r="L458" i="13"/>
  <c r="W458" i="13"/>
  <c r="W455" i="13" s="1"/>
  <c r="AA458" i="13"/>
  <c r="K458" i="13"/>
  <c r="O458" i="13"/>
  <c r="T458" i="13"/>
  <c r="T455" i="13" s="1"/>
  <c r="X458" i="13"/>
  <c r="X455" i="13" s="1"/>
  <c r="Z458" i="13"/>
  <c r="Z455" i="13" s="1"/>
  <c r="O466" i="13"/>
  <c r="O465" i="13" s="1"/>
  <c r="O503" i="13"/>
  <c r="N462" i="13"/>
  <c r="M462" i="13"/>
  <c r="Q530" i="13"/>
  <c r="Q534" i="13"/>
  <c r="V534" i="13"/>
  <c r="K460" i="13"/>
  <c r="N460" i="13"/>
  <c r="M460" i="13" s="1"/>
  <c r="S460" i="13"/>
  <c r="M486" i="13"/>
  <c r="M490" i="13"/>
  <c r="N466" i="13"/>
  <c r="Q74" i="13"/>
  <c r="Q90" i="13"/>
  <c r="Q463" i="13" s="1"/>
  <c r="M124" i="13"/>
  <c r="V530" i="13"/>
  <c r="P532" i="13"/>
  <c r="S134" i="12"/>
  <c r="AC173" i="12"/>
  <c r="AC162" i="12" s="1"/>
  <c r="AC408" i="12" s="1"/>
  <c r="AC455" i="12" s="1"/>
  <c r="AB455" i="12" s="1"/>
  <c r="M497" i="12"/>
  <c r="M202" i="12"/>
  <c r="M191" i="12" s="1"/>
  <c r="W466" i="12"/>
  <c r="W465" i="12" s="1"/>
  <c r="K458" i="12"/>
  <c r="O458" i="12"/>
  <c r="T458" i="12"/>
  <c r="T455" i="12" s="1"/>
  <c r="X458" i="12"/>
  <c r="X455" i="12" s="1"/>
  <c r="Z458" i="12"/>
  <c r="Z455" i="12" s="1"/>
  <c r="V415" i="12"/>
  <c r="AB530" i="12"/>
  <c r="I452" i="12"/>
  <c r="I475" i="12" s="1"/>
  <c r="K452" i="12"/>
  <c r="K475" i="12" s="1"/>
  <c r="O452" i="12"/>
  <c r="O475" i="12" s="1"/>
  <c r="Q452" i="12"/>
  <c r="Q475" i="12" s="1"/>
  <c r="S452" i="12"/>
  <c r="S475" i="12" s="1"/>
  <c r="U452" i="12"/>
  <c r="U475" i="12" s="1"/>
  <c r="W452" i="12"/>
  <c r="V452" i="12" s="1"/>
  <c r="V475" i="12" s="1"/>
  <c r="L458" i="12"/>
  <c r="W458" i="12"/>
  <c r="W455" i="12" s="1"/>
  <c r="AA458" i="12"/>
  <c r="H452" i="12"/>
  <c r="H475" i="12" s="1"/>
  <c r="J452" i="12"/>
  <c r="J475" i="12" s="1"/>
  <c r="L452" i="12"/>
  <c r="L475" i="12" s="1"/>
  <c r="N452" i="12"/>
  <c r="P452" i="12"/>
  <c r="P475" i="12" s="1"/>
  <c r="R452" i="12"/>
  <c r="R475" i="12" s="1"/>
  <c r="Z452" i="12"/>
  <c r="Z475" i="12" s="1"/>
  <c r="AB452" i="12"/>
  <c r="AB538" i="12"/>
  <c r="V457" i="12"/>
  <c r="M20" i="12"/>
  <c r="M38" i="12"/>
  <c r="M37" i="12" s="1"/>
  <c r="O466" i="12"/>
  <c r="O465" i="12" s="1"/>
  <c r="O503" i="12"/>
  <c r="N462" i="12"/>
  <c r="M462" i="12"/>
  <c r="Q124" i="12"/>
  <c r="Q530" i="12"/>
  <c r="Q534" i="12"/>
  <c r="V534" i="12"/>
  <c r="K460" i="12"/>
  <c r="N460" i="12"/>
  <c r="M460" i="12" s="1"/>
  <c r="S460" i="12"/>
  <c r="M486" i="12"/>
  <c r="M490" i="12"/>
  <c r="N466" i="12"/>
  <c r="Q74" i="12"/>
  <c r="Q90" i="12"/>
  <c r="Q463" i="12" s="1"/>
  <c r="V530" i="12"/>
  <c r="P532" i="12"/>
  <c r="AE104" i="12" l="1"/>
  <c r="AF104" i="12"/>
  <c r="AD285" i="12"/>
  <c r="AE162" i="13"/>
  <c r="M207" i="12"/>
  <c r="U65" i="12"/>
  <c r="U50" i="12" s="1"/>
  <c r="U408" i="12" s="1"/>
  <c r="U474" i="12" s="1"/>
  <c r="U473" i="12" s="1"/>
  <c r="M207" i="13"/>
  <c r="M520" i="13"/>
  <c r="M386" i="13"/>
  <c r="V65" i="12"/>
  <c r="V50" i="12" s="1"/>
  <c r="N503" i="13"/>
  <c r="N458" i="13"/>
  <c r="M458" i="13" s="1"/>
  <c r="AE229" i="12"/>
  <c r="AF229" i="13"/>
  <c r="AF162" i="13"/>
  <c r="M229" i="13"/>
  <c r="AD162" i="12"/>
  <c r="AF162" i="12"/>
  <c r="M520" i="12"/>
  <c r="AE229" i="13"/>
  <c r="AD229" i="12"/>
  <c r="AF104" i="13"/>
  <c r="AE104" i="13"/>
  <c r="U65" i="13"/>
  <c r="U50" i="13" s="1"/>
  <c r="AE50" i="13" s="1"/>
  <c r="Y286" i="13"/>
  <c r="Y285" i="13" s="1"/>
  <c r="Y408" i="13" s="1"/>
  <c r="Y474" i="13" s="1"/>
  <c r="Y473" i="13" s="1"/>
  <c r="AE162" i="12"/>
  <c r="M105" i="12"/>
  <c r="M65" i="12"/>
  <c r="Q133" i="13"/>
  <c r="T408" i="12"/>
  <c r="T474" i="12" s="1"/>
  <c r="T473" i="12" s="1"/>
  <c r="V458" i="12"/>
  <c r="M452" i="12"/>
  <c r="AD229" i="13"/>
  <c r="AA455" i="13"/>
  <c r="V408" i="14"/>
  <c r="V474" i="14" s="1"/>
  <c r="V473" i="14" s="1"/>
  <c r="V538" i="14" s="1"/>
  <c r="M50" i="12"/>
  <c r="AE285" i="13"/>
  <c r="S133" i="13"/>
  <c r="S132" i="13" s="1"/>
  <c r="S131" i="13" s="1"/>
  <c r="V286" i="12"/>
  <c r="V285" i="12" s="1"/>
  <c r="X408" i="12"/>
  <c r="X474" i="12" s="1"/>
  <c r="X473" i="12" s="1"/>
  <c r="V455" i="12"/>
  <c r="N458" i="12"/>
  <c r="M458" i="12" s="1"/>
  <c r="W475" i="13"/>
  <c r="M13" i="13"/>
  <c r="M386" i="12"/>
  <c r="N408" i="13"/>
  <c r="N474" i="13" s="1"/>
  <c r="N473" i="13" s="1"/>
  <c r="N503" i="12"/>
  <c r="AE285" i="12"/>
  <c r="P65" i="12"/>
  <c r="P50" i="12" s="1"/>
  <c r="P408" i="12" s="1"/>
  <c r="P474" i="12" s="1"/>
  <c r="P473" i="12" s="1"/>
  <c r="M105" i="13"/>
  <c r="M104" i="13" s="1"/>
  <c r="O408" i="12"/>
  <c r="O474" i="12" s="1"/>
  <c r="W408" i="12"/>
  <c r="W474" i="12" s="1"/>
  <c r="AD285" i="13"/>
  <c r="W408" i="13"/>
  <c r="W474" i="13" s="1"/>
  <c r="J408" i="12"/>
  <c r="J474" i="12" s="1"/>
  <c r="J473" i="12" s="1"/>
  <c r="Q286" i="12"/>
  <c r="Q285" i="12" s="1"/>
  <c r="AA408" i="12"/>
  <c r="AA474" i="12" s="1"/>
  <c r="AA473" i="12" s="1"/>
  <c r="Z408" i="13"/>
  <c r="Z474" i="13" s="1"/>
  <c r="Z473" i="13" s="1"/>
  <c r="Z538" i="13" s="1"/>
  <c r="P458" i="12"/>
  <c r="P455" i="12" s="1"/>
  <c r="V286" i="13"/>
  <c r="V285" i="13" s="1"/>
  <c r="Q286" i="13"/>
  <c r="Q285" i="13" s="1"/>
  <c r="AD104" i="12"/>
  <c r="I408" i="12"/>
  <c r="I474" i="12" s="1"/>
  <c r="I473" i="12" s="1"/>
  <c r="M229" i="12"/>
  <c r="W475" i="12"/>
  <c r="V466" i="13"/>
  <c r="V465" i="13" s="1"/>
  <c r="U458" i="13"/>
  <c r="U455" i="13" s="1"/>
  <c r="K408" i="12"/>
  <c r="K474" i="12" s="1"/>
  <c r="K473" i="12" s="1"/>
  <c r="M162" i="13"/>
  <c r="M503" i="13"/>
  <c r="Y458" i="12"/>
  <c r="Y455" i="12" s="1"/>
  <c r="N408" i="12"/>
  <c r="N474" i="12" s="1"/>
  <c r="V65" i="13"/>
  <c r="V50" i="13" s="1"/>
  <c r="Z408" i="12"/>
  <c r="Z474" i="12" s="1"/>
  <c r="Z473" i="12" s="1"/>
  <c r="Z538" i="12" s="1"/>
  <c r="L408" i="12"/>
  <c r="L474" i="12" s="1"/>
  <c r="L473" i="12" s="1"/>
  <c r="H408" i="12"/>
  <c r="H474" i="12" s="1"/>
  <c r="H473" i="12" s="1"/>
  <c r="M286" i="12"/>
  <c r="M285" i="12" s="1"/>
  <c r="J408" i="13"/>
  <c r="J474" i="13" s="1"/>
  <c r="J473" i="13" s="1"/>
  <c r="O408" i="13"/>
  <c r="O474" i="13" s="1"/>
  <c r="AD50" i="13"/>
  <c r="L408" i="13"/>
  <c r="L474" i="13" s="1"/>
  <c r="L473" i="13" s="1"/>
  <c r="I408" i="13"/>
  <c r="I474" i="13" s="1"/>
  <c r="I473" i="13" s="1"/>
  <c r="V466" i="12"/>
  <c r="V465" i="12" s="1"/>
  <c r="M13" i="12"/>
  <c r="M452" i="13"/>
  <c r="AA408" i="13"/>
  <c r="AA474" i="13" s="1"/>
  <c r="AA473" i="13" s="1"/>
  <c r="R408" i="13"/>
  <c r="R474" i="13" s="1"/>
  <c r="R473" i="13" s="1"/>
  <c r="T408" i="13"/>
  <c r="T474" i="13" s="1"/>
  <c r="T473" i="13" s="1"/>
  <c r="H408" i="13"/>
  <c r="H474" i="13" s="1"/>
  <c r="H473" i="13" s="1"/>
  <c r="U408" i="14"/>
  <c r="U474" i="14" s="1"/>
  <c r="U473" i="14" s="1"/>
  <c r="M408" i="14"/>
  <c r="N475" i="12"/>
  <c r="M475" i="12" s="1"/>
  <c r="R408" i="12"/>
  <c r="R474" i="12" s="1"/>
  <c r="R473" i="12" s="1"/>
  <c r="AA455" i="12"/>
  <c r="Y286" i="12"/>
  <c r="Y285" i="12" s="1"/>
  <c r="AF285" i="12" s="1"/>
  <c r="Y458" i="13"/>
  <c r="Y455" i="13" s="1"/>
  <c r="S458" i="13"/>
  <c r="Q458" i="13" s="1"/>
  <c r="M286" i="13"/>
  <c r="M285" i="13" s="1"/>
  <c r="AB286" i="13"/>
  <c r="AB285" i="13" s="1"/>
  <c r="AB408" i="13" s="1"/>
  <c r="X408" i="13"/>
  <c r="X474" i="13" s="1"/>
  <c r="X473" i="13" s="1"/>
  <c r="K408" i="13"/>
  <c r="K474" i="13" s="1"/>
  <c r="K473" i="13" s="1"/>
  <c r="AB286" i="12"/>
  <c r="AB285" i="12" s="1"/>
  <c r="AB408" i="12" s="1"/>
  <c r="M474" i="14"/>
  <c r="Q130" i="15"/>
  <c r="Q129" i="15" s="1"/>
  <c r="S129" i="15"/>
  <c r="M162" i="12"/>
  <c r="M503" i="12"/>
  <c r="U458" i="12"/>
  <c r="U455" i="12" s="1"/>
  <c r="M475" i="13"/>
  <c r="AD162" i="13"/>
  <c r="M104" i="12"/>
  <c r="S132" i="14"/>
  <c r="S458" i="14"/>
  <c r="Q458" i="14" s="1"/>
  <c r="M475" i="14"/>
  <c r="N473" i="14"/>
  <c r="M473" i="14" s="1"/>
  <c r="AD104" i="13"/>
  <c r="V458" i="13"/>
  <c r="V455" i="13"/>
  <c r="P65" i="13"/>
  <c r="P50" i="13" s="1"/>
  <c r="P408" i="13" s="1"/>
  <c r="P474" i="13" s="1"/>
  <c r="P473" i="13" s="1"/>
  <c r="P458" i="13"/>
  <c r="P455" i="13" s="1"/>
  <c r="AF50" i="13"/>
  <c r="M65" i="13"/>
  <c r="M50" i="13" s="1"/>
  <c r="Q461" i="13"/>
  <c r="Q460" i="13"/>
  <c r="M466" i="13"/>
  <c r="M465" i="13" s="1"/>
  <c r="N465" i="13"/>
  <c r="Q65" i="13"/>
  <c r="Q50" i="13" s="1"/>
  <c r="U408" i="13"/>
  <c r="U474" i="13" s="1"/>
  <c r="U473" i="13" s="1"/>
  <c r="Q134" i="12"/>
  <c r="Q133" i="12" s="1"/>
  <c r="S133" i="12"/>
  <c r="O473" i="12"/>
  <c r="M466" i="12"/>
  <c r="M465" i="12" s="1"/>
  <c r="N465" i="12"/>
  <c r="Q461" i="12"/>
  <c r="Q460" i="12"/>
  <c r="Q65" i="12"/>
  <c r="Q50" i="12" s="1"/>
  <c r="Q462" i="12"/>
  <c r="Q132" i="13" l="1"/>
  <c r="V408" i="12"/>
  <c r="V474" i="12" s="1"/>
  <c r="V473" i="12" s="1"/>
  <c r="V538" i="12" s="1"/>
  <c r="M474" i="13"/>
  <c r="W473" i="12"/>
  <c r="W538" i="12" s="1"/>
  <c r="W473" i="13"/>
  <c r="W538" i="13" s="1"/>
  <c r="AF285" i="13"/>
  <c r="M474" i="12"/>
  <c r="Y408" i="12"/>
  <c r="Y474" i="12" s="1"/>
  <c r="Y473" i="12" s="1"/>
  <c r="V408" i="13"/>
  <c r="V474" i="13" s="1"/>
  <c r="V473" i="13" s="1"/>
  <c r="V538" i="13" s="1"/>
  <c r="M408" i="12"/>
  <c r="M408" i="13"/>
  <c r="O473" i="13"/>
  <c r="M473" i="13" s="1"/>
  <c r="N473" i="12"/>
  <c r="M473" i="12" s="1"/>
  <c r="S105" i="15"/>
  <c r="S104" i="15" s="1"/>
  <c r="S408" i="15" s="1"/>
  <c r="S474" i="15" s="1"/>
  <c r="S473" i="15" s="1"/>
  <c r="S466" i="15"/>
  <c r="S465" i="15" s="1"/>
  <c r="Q466" i="15"/>
  <c r="Q465" i="15" s="1"/>
  <c r="Q105" i="15"/>
  <c r="Q104" i="15" s="1"/>
  <c r="Q408" i="15" s="1"/>
  <c r="Q474" i="15" s="1"/>
  <c r="Q473" i="15" s="1"/>
  <c r="Q538" i="15" s="1"/>
  <c r="Q132" i="14"/>
  <c r="S131" i="14"/>
  <c r="Q131" i="13"/>
  <c r="S130" i="13"/>
  <c r="S132" i="12"/>
  <c r="S458" i="12"/>
  <c r="Q458" i="12" s="1"/>
  <c r="Q131" i="14" l="1"/>
  <c r="S130" i="14"/>
  <c r="Q130" i="13"/>
  <c r="Q129" i="13" s="1"/>
  <c r="S129" i="13"/>
  <c r="Q132" i="12"/>
  <c r="S131" i="12"/>
  <c r="S129" i="14" l="1"/>
  <c r="Q130" i="14"/>
  <c r="Q129" i="14" s="1"/>
  <c r="Q105" i="13"/>
  <c r="Q104" i="13" s="1"/>
  <c r="Q408" i="13" s="1"/>
  <c r="Q474" i="13" s="1"/>
  <c r="Q473" i="13" s="1"/>
  <c r="Q538" i="13" s="1"/>
  <c r="Q466" i="13"/>
  <c r="Q465" i="13" s="1"/>
  <c r="S105" i="13"/>
  <c r="S104" i="13" s="1"/>
  <c r="S408" i="13" s="1"/>
  <c r="S474" i="13" s="1"/>
  <c r="S473" i="13" s="1"/>
  <c r="S466" i="13"/>
  <c r="S465" i="13" s="1"/>
  <c r="Q131" i="12"/>
  <c r="S130" i="12"/>
  <c r="Q105" i="14" l="1"/>
  <c r="Q104" i="14" s="1"/>
  <c r="Q408" i="14" s="1"/>
  <c r="Q474" i="14" s="1"/>
  <c r="Q473" i="14" s="1"/>
  <c r="Q538" i="14" s="1"/>
  <c r="Q466" i="14"/>
  <c r="Q465" i="14" s="1"/>
  <c r="S105" i="14"/>
  <c r="S104" i="14" s="1"/>
  <c r="S408" i="14" s="1"/>
  <c r="S474" i="14" s="1"/>
  <c r="S473" i="14" s="1"/>
  <c r="S466" i="14"/>
  <c r="S465" i="14" s="1"/>
  <c r="S129" i="12"/>
  <c r="Q130" i="12"/>
  <c r="Q129" i="12" s="1"/>
  <c r="Q466" i="12" l="1"/>
  <c r="Q465" i="12" s="1"/>
  <c r="Q105" i="12"/>
  <c r="Q104" i="12" s="1"/>
  <c r="Q408" i="12" s="1"/>
  <c r="Q474" i="12" s="1"/>
  <c r="Q473" i="12" s="1"/>
  <c r="Q538" i="12" s="1"/>
  <c r="S105" i="12"/>
  <c r="S104" i="12" s="1"/>
  <c r="S408" i="12" s="1"/>
  <c r="S474" i="12" s="1"/>
  <c r="S473" i="12" s="1"/>
  <c r="S466" i="12"/>
  <c r="S465" i="12" s="1"/>
</calcChain>
</file>

<file path=xl/sharedStrings.xml><?xml version="1.0" encoding="utf-8"?>
<sst xmlns="http://schemas.openxmlformats.org/spreadsheetml/2006/main" count="8208" uniqueCount="832">
  <si>
    <t>Наименование целевой программы</t>
  </si>
  <si>
    <t>Вед</t>
  </si>
  <si>
    <t>Рз</t>
  </si>
  <si>
    <t>ЦСР</t>
  </si>
  <si>
    <t>в том числе:</t>
  </si>
  <si>
    <t>местный бюджет</t>
  </si>
  <si>
    <t>070</t>
  </si>
  <si>
    <t>03</t>
  </si>
  <si>
    <t>09</t>
  </si>
  <si>
    <t>040</t>
  </si>
  <si>
    <t>14</t>
  </si>
  <si>
    <t>04</t>
  </si>
  <si>
    <t>01</t>
  </si>
  <si>
    <t>05</t>
  </si>
  <si>
    <t>12</t>
  </si>
  <si>
    <t>02</t>
  </si>
  <si>
    <t>07</t>
  </si>
  <si>
    <t>10</t>
  </si>
  <si>
    <t>080</t>
  </si>
  <si>
    <t>08</t>
  </si>
  <si>
    <t>11</t>
  </si>
  <si>
    <t>13</t>
  </si>
  <si>
    <t>06</t>
  </si>
  <si>
    <t>Пр</t>
  </si>
  <si>
    <t>реквизиты постановлений</t>
  </si>
  <si>
    <t>050</t>
  </si>
  <si>
    <t>расходы, осуществляемые за счет целевых межбюджетных трансфертов</t>
  </si>
  <si>
    <t>Потребность на 2016 год</t>
  </si>
  <si>
    <t>6.1.Подпрограмма 1 "Обеспечение прав граждан на доступ к культурным ценностям и информации"</t>
  </si>
  <si>
    <t>6.2.Подпрограмма 2 "Укрепление единого культурного пространства в городском округе"</t>
  </si>
  <si>
    <t>7.Программа "Развитие муниципальной службы в  городском округе город Мегион на 2014-2016 годы"</t>
  </si>
  <si>
    <t>9.Программа "Развитие физической культуры и спорта в муниципальном образовании  город Мегион на 2014 -2020 годы"</t>
  </si>
  <si>
    <t>11.Программа "Обеспечение доступным и комфортным жильём жителей  городского округа город Мегион в 2014-2020 годах"</t>
  </si>
  <si>
    <t>00</t>
  </si>
  <si>
    <t>1.2.Подпрограмма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</si>
  <si>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1.4.Подпрограмма "Предупреждение и ликвидация чрезвычайных ситуаций"</t>
  </si>
  <si>
    <t xml:space="preserve"> -МБОУ ДОД "Детская художественная школа"</t>
  </si>
  <si>
    <t xml:space="preserve"> -МБОУ ДОД Детская школа искусств им.Кузьмина</t>
  </si>
  <si>
    <t xml:space="preserve"> -МБОУ ДОД Детская школа искусств №2</t>
  </si>
  <si>
    <t xml:space="preserve"> -МАУ "Центр культуры и досуга"</t>
  </si>
  <si>
    <t xml:space="preserve"> -МАУ "Региональный историко-культурный центр"</t>
  </si>
  <si>
    <t xml:space="preserve"> -МБУ "Централизованная библиотечная система"</t>
  </si>
  <si>
    <t xml:space="preserve"> -МБУ "Дворец искусств"</t>
  </si>
  <si>
    <t xml:space="preserve"> -МАУ "Концертная организация "Театр музыки"</t>
  </si>
  <si>
    <t>0110000</t>
  </si>
  <si>
    <t>0100000</t>
  </si>
  <si>
    <t>0120000</t>
  </si>
  <si>
    <t>0112501</t>
  </si>
  <si>
    <t>1000204</t>
  </si>
  <si>
    <t>0200000</t>
  </si>
  <si>
    <t>0140000</t>
  </si>
  <si>
    <t>0300000</t>
  </si>
  <si>
    <t>0500000</t>
  </si>
  <si>
    <t>0600000</t>
  </si>
  <si>
    <t>0610000</t>
  </si>
  <si>
    <t>0620000</t>
  </si>
  <si>
    <t>0640000</t>
  </si>
  <si>
    <t>0700000</t>
  </si>
  <si>
    <t>0640059</t>
  </si>
  <si>
    <t>0800000</t>
  </si>
  <si>
    <t>0800059</t>
  </si>
  <si>
    <t>1000000</t>
  </si>
  <si>
    <t>1000240</t>
  </si>
  <si>
    <t>1100000</t>
  </si>
  <si>
    <t>1110000</t>
  </si>
  <si>
    <t>1120000</t>
  </si>
  <si>
    <t>1300000</t>
  </si>
  <si>
    <t>1500000</t>
  </si>
  <si>
    <t>1600000</t>
  </si>
  <si>
    <t>1700000</t>
  </si>
  <si>
    <t>1800000</t>
  </si>
  <si>
    <t>1900000</t>
  </si>
  <si>
    <t>2000000</t>
  </si>
  <si>
    <t>0625603</t>
  </si>
  <si>
    <t>0122501</t>
  </si>
  <si>
    <t>0142501</t>
  </si>
  <si>
    <t xml:space="preserve"> -администрация города</t>
  </si>
  <si>
    <t xml:space="preserve"> -дума города</t>
  </si>
  <si>
    <t xml:space="preserve"> -КСП</t>
  </si>
  <si>
    <t>0400000</t>
  </si>
  <si>
    <t>ДЮСШ №1</t>
  </si>
  <si>
    <t>ДЮСШ №2</t>
  </si>
  <si>
    <t>ДЮСШ №3</t>
  </si>
  <si>
    <t>Спорт-Альтаир</t>
  </si>
  <si>
    <t>Дельфин</t>
  </si>
  <si>
    <t>0900000</t>
  </si>
  <si>
    <t>9.1.Подпрограмма "Развитие массовой физической культуры и спорта"</t>
  </si>
  <si>
    <t>9.2.Подпрограмма "Подготовка спортивного резерва"</t>
  </si>
  <si>
    <t>МАДОУ "Детский сад № 1 "Сказка"</t>
  </si>
  <si>
    <t>МБДОУ "Детский сад № 2 "Рябинка"</t>
  </si>
  <si>
    <t>МбДОУ "ДС КВ № 4 "Морозко"</t>
  </si>
  <si>
    <t>МБДОУ "ДС КВ №5 "Крепыш"</t>
  </si>
  <si>
    <t>МБДОУ "ДС КВ № 6 "Буратино"</t>
  </si>
  <si>
    <t>МБДОУ ДС КВ № 7 "Незабудка"</t>
  </si>
  <si>
    <t>МБДОУ "ДС КВ №8 "Белоснежка"</t>
  </si>
  <si>
    <t>МБДОУ Д/С К/В № 10 "Золотая рыбка"</t>
  </si>
  <si>
    <t>МБДОУ "ДС КВ №12 "Росинка"</t>
  </si>
  <si>
    <t>МБДОУ ДС КВ №13 "Родничок"</t>
  </si>
  <si>
    <t>МБДОУ "Детский сад  №9 "Ёлочка"</t>
  </si>
  <si>
    <t>МБДОУ "Детский сад №3 "Ласточка"</t>
  </si>
  <si>
    <t>МБДОУ "Детский сад  "УМКА" (Новый сад)</t>
  </si>
  <si>
    <t>МБОУ "СОШ №1"</t>
  </si>
  <si>
    <t>МБОУ "СОШ № 2"</t>
  </si>
  <si>
    <t>МБОУ "СОШ №3 с углубленным изучением отдельных предметов"</t>
  </si>
  <si>
    <t>МБОУ "СОШ № 4"итого</t>
  </si>
  <si>
    <t>д/сад</t>
  </si>
  <si>
    <t>камертон</t>
  </si>
  <si>
    <t>школа</t>
  </si>
  <si>
    <t>МАОУ № 5 "Гимназия"</t>
  </si>
  <si>
    <t>МБОУ "СОШ №6"</t>
  </si>
  <si>
    <t>МБОУ "СОШ № 7"</t>
  </si>
  <si>
    <t>МАОУ "СОШ №9"</t>
  </si>
  <si>
    <t>ММАУ "Старт"</t>
  </si>
  <si>
    <t>МБУ ЦГиВПВМ "Форпост"</t>
  </si>
  <si>
    <t>0910059</t>
  </si>
  <si>
    <t>0915409</t>
  </si>
  <si>
    <t>Подпрограмма 1 "Организация бюджетного процесса в городском округе"</t>
  </si>
  <si>
    <t>Подпрограмма 2 "Управление муниципальным долгом"</t>
  </si>
  <si>
    <t>0520000</t>
  </si>
  <si>
    <t>0910000</t>
  </si>
  <si>
    <t>0920000</t>
  </si>
  <si>
    <t>Иные межбюджетные трансферты</t>
  </si>
  <si>
    <t>Межбюджетные трансферты, в том числе:</t>
  </si>
  <si>
    <t>Расходы на обеспечение деятельности (оказание услуг) муниципальных бюджетных и автономных учреждений</t>
  </si>
  <si>
    <t>Расходы на обеспечение деятельности муниципальных казенных учреждений</t>
  </si>
  <si>
    <t>Расходы всего, в том числе: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</si>
  <si>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</si>
  <si>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</si>
  <si>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</si>
  <si>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</si>
  <si>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</si>
  <si>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</si>
  <si>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</si>
  <si>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</si>
  <si>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</si>
  <si>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</si>
  <si>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</si>
  <si>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</si>
  <si>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</si>
  <si>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</si>
  <si>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</si>
  <si>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</si>
  <si>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</si>
  <si>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</si>
  <si>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</si>
  <si>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</si>
  <si>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</si>
  <si>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</si>
  <si>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</si>
  <si>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</si>
  <si>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</si>
  <si>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</si>
  <si>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</si>
  <si>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</si>
  <si>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</si>
  <si>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</si>
  <si>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</si>
  <si>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Здравоохранение</t>
  </si>
  <si>
    <t>Стационарная медицинская помощь</t>
  </si>
  <si>
    <t>Амбулаторная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</si>
  <si>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</si>
  <si>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</si>
  <si>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</si>
  <si>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</si>
  <si>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</si>
  <si>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</si>
  <si>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</si>
  <si>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культуры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</si>
  <si>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</si>
  <si>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</si>
  <si>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</si>
  <si>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</si>
  <si>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 вопросы  в  области  средств  массовой  информации"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</si>
  <si>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</si>
  <si>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</si>
  <si>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Функционирование местных администраций</t>
  </si>
  <si>
    <t>Санитарно-эпидемиологическое благополучие</t>
  </si>
  <si>
    <t>*</t>
  </si>
  <si>
    <t>1145410</t>
  </si>
  <si>
    <t>Субвенции (530)</t>
  </si>
  <si>
    <t>Субсидии (520)</t>
  </si>
  <si>
    <t>Непрограммные расходы органов  местного самоуправления городского округа город Мегион</t>
  </si>
  <si>
    <t>011</t>
  </si>
  <si>
    <t>Расходы на обеспечение функций государственных органов, в том числе территориальных органов (Думы города)</t>
  </si>
  <si>
    <t>012</t>
  </si>
  <si>
    <t xml:space="preserve">Руководитель Контрольно-счетной палаты и его заместитель </t>
  </si>
  <si>
    <t>Расходы на обеспечение функций государственных органов, в том числе территориальных органов (Контрольно-счетной палаты городского округа город Мегион)</t>
  </si>
  <si>
    <t xml:space="preserve"> Прочие непрограммные расходы органов  местного самоуправления городского округа город Мегион</t>
  </si>
  <si>
    <t>Резервные фонды исполнительных органов местного самоуправления</t>
  </si>
  <si>
    <t>Условно утвержденные расходы</t>
  </si>
  <si>
    <t>Переданные государсвенные полномочия не вошедшие  в муниципальные программы  городского округа город Мегион.</t>
  </si>
  <si>
    <t>Программные расходы</t>
  </si>
  <si>
    <t>Непрограммные расходы</t>
  </si>
  <si>
    <t xml:space="preserve">реализация мероприятий муниципальной программы "Развитие муниципальной службы в  городском округе город Мегион на 2014-2016 годы" </t>
  </si>
  <si>
    <t xml:space="preserve">иные межбюджетные трансферты на реализацию мероприятий 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</si>
  <si>
    <t xml:space="preserve">субсидии  автономного округа на обеспечение  мероприятий по переселению граждан из аварийного жилищного фонда в рамках подпрограммы "Адресная программа городского округа город Мегион по переселению граждан из аварийного жилищного фонда" муниципальной программы "Обеспечение доступным и комфортным жильём жителей  городского округа город Мегион в 2014-2020 годах" </t>
  </si>
  <si>
    <t xml:space="preserve">Реализация мероприятий  программы "Защита информации органов местного самоуправления на 2014 -2016 годы" </t>
  </si>
  <si>
    <t>контр цифры</t>
  </si>
  <si>
    <t xml:space="preserve">иные межбюджетные трансферты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</t>
  </si>
  <si>
    <t>Реализация мероприятий  программы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2014-2017 годы" (изготовление видеороликов, листовок,методических пособий, проведение лекций, тренингов, конкурсов, мероприятий)</t>
  </si>
  <si>
    <t>0615603</t>
  </si>
  <si>
    <t>Прочие мероприятия  органов местного самоуправления ( расходы в области информатизации и связи)</t>
  </si>
  <si>
    <t>Прочие мероприятия органов местного самоуправления (оплата: государственных пошлин, вступительных  членских взносов в некомерческие организации,оплата по исполнительным листам, денежное вознаграждение к Почетной грамоте главы города)</t>
  </si>
  <si>
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(проведение спортивно-массовых мероприятий, участие в спортивных соревнованиях)</t>
  </si>
  <si>
    <t>иные межбюджетные трансферты, за исключением субсидий на софинансирование капитальных вложений в объект муниципальной собственности подпрограммы "Обеспечение прав граждан на доступ к культурным ценностям и информации"  в рамках муниципальной программы "Развитие культуры и туризма в муниципальном образовании  город Мегион на 2014 -2017 годы" (развитие общедоступных библиотек)</t>
  </si>
  <si>
    <t>реализация мероприятий подпрограммы "Управление муниципальным долгом" в рамках муниципальной программы  "Управление муниципальными финансами городского  округа город Мегион на 2014 год и плановый период 2015-2016 годов" (обслуживание муниципального долга)</t>
  </si>
  <si>
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(разработки проектов, приобретения, установки, монтажа, подключения систем видеообзора, модернизацию, функционирование имеющихся систем видеонаблюдения по направлениям общественного порядка и безопасности дорожного движения) </t>
  </si>
  <si>
    <t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(индексация ФОТ на 5%)</t>
  </si>
  <si>
    <t>Расходы на  содержание  органов  местного самоуправления</t>
  </si>
  <si>
    <t>Норматив   формирования  расходов на содержание ОМС</t>
  </si>
  <si>
    <t>1430000</t>
  </si>
  <si>
    <t>1.5.Подпрограмма "Создание общественных спасательных постов в местах массового отдыха людей на водных объектах"</t>
  </si>
  <si>
    <t>0140059</t>
  </si>
  <si>
    <t>0150000</t>
  </si>
  <si>
    <t>0155414</t>
  </si>
  <si>
    <t xml:space="preserve">11.2. "Улучшение жилищных условий отдельных категорий граждан" </t>
  </si>
  <si>
    <t>11.3.Подпрограмма "Содействие развитию жилищного строительства на территории городского округа город Мегион"</t>
  </si>
  <si>
    <t xml:space="preserve">субсидии  федерального бюджета  обеспечение 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 (федеральный бюджет)  в рамках подпрограммы "Адресная программа городского округа город Мегион по переселению граждан из аварийного жилищного фонда" муниципальной программы "Обеспечение доступным и комфортным жильём жителей  городского округа город Мегион в 2014-2020 годах" </t>
  </si>
  <si>
    <t>11.5. Подпрограмма "Адресная программа по переселению граждан из аварийного жилищного фонда"</t>
  </si>
  <si>
    <t>11.1.Подпрограмма "Обеспечение жильем молодых семей"</t>
  </si>
  <si>
    <t>11.4. Подпрограмма "Адресная программа по ликвидации и расселению строений приспособленных для проживания"</t>
  </si>
  <si>
    <t>Непрораммные расходы органов местного самоуправления городского округа город Мегион</t>
  </si>
  <si>
    <t>4090999</t>
  </si>
  <si>
    <t>0152601</t>
  </si>
  <si>
    <t>0202501</t>
  </si>
  <si>
    <t xml:space="preserve">Департамент образования и молодежной политики </t>
  </si>
  <si>
    <t>Департамент муниципальной собственности</t>
  </si>
  <si>
    <t>Администрация города</t>
  </si>
  <si>
    <t>0612601</t>
  </si>
  <si>
    <t>0302501</t>
  </si>
  <si>
    <t>0502501</t>
  </si>
  <si>
    <t>0522501</t>
  </si>
  <si>
    <t>0612501</t>
  </si>
  <si>
    <t>0622501</t>
  </si>
  <si>
    <t>0702501</t>
  </si>
  <si>
    <t>0802501</t>
  </si>
  <si>
    <t>0912501</t>
  </si>
  <si>
    <t>0912601</t>
  </si>
  <si>
    <t>1.1.Подпрограмма "Развитие и укрепление материально-технической базы единой дежурно-диспетчерской службы  городского округа город Мегион"</t>
  </si>
  <si>
    <t>0302701</t>
  </si>
  <si>
    <t>1002501</t>
  </si>
  <si>
    <t>Подпрограмма 3 "Создание и развитие муниципального сегмента государственной интегрированной информационной системы управления общественными финансами "Электронный бюджет"</t>
  </si>
  <si>
    <t>0530000</t>
  </si>
  <si>
    <t>6.4.Подпрограмма 4 "Реализация единой государственной политики в отрасли культуры"</t>
  </si>
  <si>
    <t>20.2.Подпрограмма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</si>
  <si>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 xml:space="preserve">Расходы на обеспечение деятельности (оказание услуг) муниципальных учреждений в рамках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</si>
  <si>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иные межбюджетные трансферты на реализацию мероприятий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(проведение мероприятий)</t>
  </si>
  <si>
    <t>20.1.Подпрограмма "Образование"</t>
  </si>
  <si>
    <t>20.Программа  "Развитие системы образования и молодежной политики  городского  округа город Мегион на 2014 год и плановый перод  2015-2020 годов"</t>
  </si>
  <si>
    <t>2020000</t>
  </si>
  <si>
    <t>2025405</t>
  </si>
  <si>
    <t>2010000</t>
  </si>
  <si>
    <t>2015602</t>
  </si>
  <si>
    <t>2010204</t>
  </si>
  <si>
    <t>2010240</t>
  </si>
  <si>
    <t>2010059</t>
  </si>
  <si>
    <t>2015507</t>
  </si>
  <si>
    <t>1112601</t>
  </si>
  <si>
    <t>13.1. Подпрограмма "Развитие транспортной системы городского округа город Мегион"</t>
  </si>
  <si>
    <t>13.2.Подпрограмма "Содержание и текущий ремонт автомобильных дорог,  проездов, элементов обустройства улично-дорожной сети городского округа город Мегион"</t>
  </si>
  <si>
    <t>14.1.Подпрограмма "Содержание объектов внешнего благоустройства городского округа  город Мегион"</t>
  </si>
  <si>
    <t>14.2.Подпрограмма "Модернизация и реформирование жилищно-коммунального комплекса городского округа город Мегион"</t>
  </si>
  <si>
    <t>14.3.Подпрограмма 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</si>
  <si>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14.4.Подпрограмма  "Капитальный ремонт, рекострукция и ремонт муниципального жилищного фонда городского округа город Мегион"</t>
  </si>
  <si>
    <t>14.5.Подпрограмма  "Содействие проведению капитального ремонта многоквартирных домов на территории городского округа город Мегион"</t>
  </si>
  <si>
    <t>15. Программа "Мероприятия в области градостроительной деятельности городского округа город Мегион на 2014 год и  период  до 2016 года"</t>
  </si>
  <si>
    <t>17.1.Подпрограмма "Профилактика правонарушений"</t>
  </si>
  <si>
    <t>17.2.Подпрограмма "Профилактика незаконного оборота и потребления наркотических средств и психотропных веществ"</t>
  </si>
  <si>
    <t>19.Программа "Защита информации органов местного самоуправления городского округа город Мегион на 2014 -2016 годы"</t>
  </si>
  <si>
    <t xml:space="preserve">иные межбюджетные трансферты на реализацию мероприятий подпрограммы  "Образование"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</si>
  <si>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 xml:space="preserve"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</si>
  <si>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иные межбюджетные трансферты на реализацию мероприятий подпрограммы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</t>
  </si>
  <si>
    <t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(МАУ "КОПУСС")</t>
  </si>
  <si>
    <t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период  2015-2020 годов"</t>
  </si>
  <si>
    <t xml:space="preserve">Субвенции автономного округа  на компенсацию части родительской платы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</si>
  <si>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расходы на обеспечение деятельности (оказание услуг) муниципальных учреждений подпрограммы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</t>
  </si>
  <si>
    <t>1150000</t>
  </si>
  <si>
    <t>20.3.Подпрограмма "Развитие молодежного движения, организация отдыха, оздоровления, занятости детей, подростков и молодежи городского округа город Мегион"</t>
  </si>
  <si>
    <t>Заявлено учреждением на 2015 год</t>
  </si>
  <si>
    <t>Потребность на 2017 год</t>
  </si>
  <si>
    <t>Утверждено решением о бюджете от 25.11.2013 №377 на 2016 год (тыс.рублей)</t>
  </si>
  <si>
    <t>Утверждено решением о бюджете от 25.11.2013 №377 на 2015 год (тыс.рублей)</t>
  </si>
  <si>
    <t>0402701</t>
  </si>
  <si>
    <t>0510204</t>
  </si>
  <si>
    <t>0510240</t>
  </si>
  <si>
    <t>0645608</t>
  </si>
  <si>
    <t>1130000</t>
  </si>
  <si>
    <t>1132601</t>
  </si>
  <si>
    <t>1200000</t>
  </si>
  <si>
    <t>1200059</t>
  </si>
  <si>
    <t>1202501</t>
  </si>
  <si>
    <t>1310000</t>
  </si>
  <si>
    <t>1312601</t>
  </si>
  <si>
    <t>1312701</t>
  </si>
  <si>
    <t>1320000</t>
  </si>
  <si>
    <t>1322501</t>
  </si>
  <si>
    <t>1325419</t>
  </si>
  <si>
    <t>1332501</t>
  </si>
  <si>
    <t>1330000</t>
  </si>
  <si>
    <t>1400000</t>
  </si>
  <si>
    <t>1410000</t>
  </si>
  <si>
    <t>1412501</t>
  </si>
  <si>
    <t>1422601</t>
  </si>
  <si>
    <t>1425411</t>
  </si>
  <si>
    <t>1422701</t>
  </si>
  <si>
    <t>1432501</t>
  </si>
  <si>
    <t>1440000</t>
  </si>
  <si>
    <t>1442501</t>
  </si>
  <si>
    <t>1450000</t>
  </si>
  <si>
    <t>1452601</t>
  </si>
  <si>
    <t>1502501</t>
  </si>
  <si>
    <t>1710000</t>
  </si>
  <si>
    <t>1712601</t>
  </si>
  <si>
    <t>1712501</t>
  </si>
  <si>
    <t>1720000</t>
  </si>
  <si>
    <t>1722501</t>
  </si>
  <si>
    <t>1802501</t>
  </si>
  <si>
    <t>1902501</t>
  </si>
  <si>
    <t>2012501</t>
  </si>
  <si>
    <t>2015608</t>
  </si>
  <si>
    <t>2022601</t>
  </si>
  <si>
    <t>2022501</t>
  </si>
  <si>
    <t>2030000</t>
  </si>
  <si>
    <t>2032501</t>
  </si>
  <si>
    <t>2030059</t>
  </si>
  <si>
    <t>4012901;4012701;4012501.</t>
  </si>
  <si>
    <t>2102501</t>
  </si>
  <si>
    <t>21.Программа  "Развитие системы обращения с отходами производства и потребления на территории  городского  округа город Мегион на 2015 - 2023 годы"</t>
  </si>
  <si>
    <t>реализация мероприятий программы  "Развитие системы обращения с отходами производства и потребления на территории  городского  округа город Мегион на 2015 - 2023 годы"</t>
  </si>
  <si>
    <t>Заявлено учреждением на 2016 год</t>
  </si>
  <si>
    <t>Прочие мероприятия  органов  местного самоуправления (расходы  на оплату стоимости проезда к месту отпуска и обратно)</t>
  </si>
  <si>
    <t>Прочие мероприятия (выплаты к Почетной грамоте Думы города)</t>
  </si>
  <si>
    <t>1422501</t>
  </si>
  <si>
    <t>Прочие мероприятия  органов  местного самоуправления (страхование муниципальных служащих, диспансеризация)</t>
  </si>
  <si>
    <t xml:space="preserve">40102901;               </t>
  </si>
  <si>
    <t>Расходы на обеспечение функций местного самоуправления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(содержание работников департамента образования - управление через МКУ"СО")</t>
  </si>
  <si>
    <r>
      <t>Утверждено решением о бюджете от</t>
    </r>
    <r>
      <rPr>
        <b/>
        <u/>
        <sz val="11"/>
        <color indexed="8"/>
        <rFont val="Times New Roman"/>
        <family val="1"/>
        <charset val="204"/>
      </rPr>
      <t xml:space="preserve"> __.09.2014г  </t>
    </r>
    <r>
      <rPr>
        <b/>
        <sz val="11"/>
        <color indexed="8"/>
        <rFont val="Times New Roman"/>
        <family val="1"/>
        <charset val="204"/>
      </rPr>
      <t xml:space="preserve"> №      на 2014 год (тыс.рублей) уточнение</t>
    </r>
  </si>
  <si>
    <t>Расходы на обеспечение деятельности (оказание услуг) муниципальных  учреждений  (Содержание МКУ "УГЗН")</t>
  </si>
  <si>
    <t>2200059</t>
  </si>
  <si>
    <t>реализация мероприятий  в рамках муниципальной программы  "Развитие информационного общества на территории   городского округа  город Мегион на 2014 -2016 годы" (устранение предписаний надзорных органов - МКУ "КС")</t>
  </si>
  <si>
    <r>
      <t xml:space="preserve">Субвенции  округа на </t>
    </r>
    <r>
      <rPr>
        <b/>
        <sz val="11"/>
        <color rgb="FFFF0000"/>
        <rFont val="Times New Roman"/>
        <family val="1"/>
        <charset val="204"/>
      </rPr>
      <t>составление (изменение и дополнение) списка кадидатов в присяжные заседатели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федеральных судов общей юрисдикции (федеральный бюджет)</t>
    </r>
  </si>
  <si>
    <r>
      <t xml:space="preserve">Субвенции автономного округа на предоставление </t>
    </r>
    <r>
      <rPr>
        <b/>
        <sz val="11"/>
        <color rgb="FFC00000"/>
        <rFont val="Times New Roman"/>
        <family val="1"/>
        <charset val="204"/>
      </rPr>
      <t>дополнительных ме</t>
    </r>
    <r>
      <rPr>
        <sz val="11"/>
        <color rgb="FFC00000"/>
        <rFont val="Times New Roman"/>
        <family val="1"/>
        <charset val="204"/>
      </rPr>
      <t>р социальной поддержки детям-сиротам и детям</t>
    </r>
    <r>
      <rPr>
        <sz val="11"/>
        <rFont val="Times New Roman"/>
        <family val="1"/>
        <charset val="204"/>
      </rPr>
      <t>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 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  </r>
  </si>
  <si>
    <t>1715443</t>
  </si>
  <si>
    <t>МБДОУ "Детский сад Теремок"</t>
  </si>
  <si>
    <t>4012501.</t>
  </si>
  <si>
    <t xml:space="preserve">Переданные государсвенные полномочия </t>
  </si>
  <si>
    <t>0510059</t>
  </si>
  <si>
    <t xml:space="preserve"> -МАУ "Дворец искусств"</t>
  </si>
  <si>
    <t>0915806</t>
  </si>
  <si>
    <t>0922501</t>
  </si>
  <si>
    <t>1115020</t>
  </si>
  <si>
    <t>1132501</t>
  </si>
  <si>
    <t>1142601</t>
  </si>
  <si>
    <t>МКУ "Служба обеспечения"</t>
  </si>
  <si>
    <t>1322701</t>
  </si>
  <si>
    <t>1312501</t>
  </si>
  <si>
    <t>субсидии  автономного округа за исключением субсидий на  софинансирование капитальных вложений в объект муниципальной собственности  подпрограммы "Создание условий для обеспечения качественными коммунальными услугами" госпрограммы  " Развитие ЖКК и повышение энергетической эффективности в ХМАО-Юнгре на 2014-2020годы"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2014 -2016 годы" (разработка схем водоснабжения и водоотведения) (в 15 программе)</t>
  </si>
  <si>
    <t>1505410</t>
  </si>
  <si>
    <t>реализация  подпрограммы "Образование" муниципальной программы "Развитие системы образования и молодежной политики городского округа город Мегион на 2014 год и плановый период 2015-2020 годов" за счет средств бюджета автономного округа (иные межбюджетные трансферты)</t>
  </si>
  <si>
    <t>2015425</t>
  </si>
  <si>
    <t>реализация мероприятий подпрограммы ""Развитие молодежного движения, организация отдыха, оздоровления, занятости детей, подростков и молодежи городского округа город Мегион на 2014-2020 годы"" муниципальной программы ""Развитие системы образования  и молодежной политики городского округа город Мегион на 2014 год и плановый период 2015-2020 годов"  молодежные трудовые отряды за счет средств бюджета автономного округа (иные межбюджетные трансферты)</t>
  </si>
  <si>
    <t xml:space="preserve">Субсидия автономного округа на реализацию мероприятий подпрограммы "Образование" муниципальной программы "Развитие системы образования и молодежной политики городского округа город Мегион на 2014 год и плановый период 2015-2020 годов" по выплате компенсаций затрат дошкольным образовательным организациям, </t>
  </si>
  <si>
    <t>050/040</t>
  </si>
  <si>
    <t>040/050</t>
  </si>
  <si>
    <t>Справочно: средства необходимые на реализацию Указа Президента от 07.05.2014 №597 согласно утвержденным "Дорожным картам", в том числе:</t>
  </si>
  <si>
    <t>Управление физической культуры и спорта, отдел культуры, согласно "Дорожной карте по доп.образованию"</t>
  </si>
  <si>
    <t>Отдел культуры по учрежденям культуры, согласно "дорожной карте по культуре"</t>
  </si>
  <si>
    <t>Глава города  -  Председатель  Думы города</t>
  </si>
  <si>
    <t>011/040</t>
  </si>
  <si>
    <t>012/040</t>
  </si>
  <si>
    <r>
      <t>Субвенции автономного округа на реализацию подпрограммы "Развитие животноводства, переработки и реализации продукции животноводства"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 – 2020 годах</t>
    </r>
  </si>
  <si>
    <r>
      <t>Субвенции автономного округа на реализацию подпрограммы "Поддержка малых форм хозяйствования"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</t>
    </r>
    <r>
      <rPr>
        <b/>
        <sz val="11"/>
        <rFont val="Times New Roman"/>
        <family val="1"/>
        <charset val="204"/>
      </rPr>
      <t>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 – 2020 годах</t>
    </r>
  </si>
  <si>
    <r>
      <t>Субвенции  автономного округа на реализацию подпрограммы "Обеспечение стабильной благополучной эпизоотической обстановки в ХМАО-Югре  и защита населения от болезней общих для человека и животных"  государственной программы 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2014–2020 годах</t>
    </r>
  </si>
  <si>
    <r>
      <t xml:space="preserve">Субвенции на выплату </t>
    </r>
    <r>
      <rPr>
        <b/>
        <sz val="11"/>
        <rFont val="Times New Roman"/>
        <family val="1"/>
        <charset val="204"/>
      </rPr>
      <t>е</t>
    </r>
    <r>
      <rPr>
        <b/>
        <sz val="11"/>
        <color rgb="FFFF0000"/>
        <rFont val="Times New Roman"/>
        <family val="1"/>
        <charset val="204"/>
      </rPr>
      <t xml:space="preserve">диновременного пособия </t>
    </r>
    <r>
      <rPr>
        <sz val="11"/>
        <color rgb="FFFF0000"/>
        <rFont val="Times New Roman"/>
        <family val="1"/>
        <charset val="204"/>
      </rPr>
      <t>при всех формах устройства детей</t>
    </r>
    <r>
      <rPr>
        <sz val="11"/>
        <rFont val="Times New Roman"/>
        <family val="1"/>
        <charset val="204"/>
      </rPr>
      <t>, лишенных родительского попечения, в семью(федеральный бюджет)</t>
    </r>
  </si>
  <si>
    <r>
      <t xml:space="preserve">Доплаты к </t>
    </r>
    <r>
      <rPr>
        <sz val="11"/>
        <color rgb="FFFF0000"/>
        <rFont val="Times New Roman"/>
        <family val="1"/>
        <charset val="204"/>
      </rPr>
      <t>пенсии</t>
    </r>
    <r>
      <rPr>
        <sz val="11"/>
        <color indexed="8"/>
        <rFont val="Times New Roman"/>
        <family val="1"/>
        <charset val="204"/>
      </rPr>
      <t xml:space="preserve"> муниципальным служащим</t>
    </r>
  </si>
  <si>
    <r>
      <t xml:space="preserve">Мероприятия в области социальной политики (единовременные выплаты:участникам ВОВ, жителям города </t>
    </r>
    <r>
      <rPr>
        <sz val="11"/>
        <color rgb="FFFF0000"/>
        <rFont val="Times New Roman"/>
        <family val="1"/>
        <charset val="204"/>
      </rPr>
      <t>пострадавшим при пожаре)</t>
    </r>
  </si>
  <si>
    <t>5.Программа "Управление муниципальными финансами городского округа город Мегион на 2014 -2020 годы"</t>
  </si>
  <si>
    <t>2.Программа "Улучшение условий и охраны труда в  городском округе город Мегион на 2014-2020 годы"</t>
  </si>
  <si>
    <t xml:space="preserve">13.3. Подпрограмма  "Повышение безопасности дорожного движения в городском округе город Мегион" </t>
  </si>
  <si>
    <t>расходы на обеспечение функций местного самоуправления в рамках муниципальной программы "Управление муниципальными финансами городского  округа город Мегион на 2014-2020 годы" -содержание работников департамент финансов (администрация+ МКУ "СО")</t>
  </si>
  <si>
    <t>реализация мероприятий муниципальнгой программы  "Управление муниципальными финансами городского  округа город Мегион на 2014 -2020 годы" (разработка бюджетной стратегии)</t>
  </si>
  <si>
    <t>реализация мероприятий подпрограммы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муниципальной программы "Развитие транспортной системы городского округа город Мегион на 2014-2017 годы" (возмещение недополученных доходов в связи с выполнением мероприятий по осуществлению дорожной деятельности)</t>
  </si>
  <si>
    <t xml:space="preserve">Субсидии, за исключением субсидий на софинансирование капитальных вложений в объект государственной (муниципальной) собственности на реализацию подпрограммы 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в рамках муниципальной программы  "Развитие транспортной системы  городского округа  город Мегион на 2014 -2017 годы" </t>
  </si>
  <si>
    <t>ХМАО</t>
  </si>
  <si>
    <t>ФБ</t>
  </si>
  <si>
    <t>520ФБ</t>
  </si>
  <si>
    <t>1152601</t>
  </si>
  <si>
    <t>Депутат законодательного (представительного)органа власти (  октября 2014г заместитель председателя)</t>
  </si>
  <si>
    <t>указ</t>
  </si>
  <si>
    <r>
      <t xml:space="preserve">Расходы на обеспечение деятельности (оказание услуг) муниципальных  учреждений  </t>
    </r>
    <r>
      <rPr>
        <sz val="12"/>
        <color rgb="FFFF0000"/>
        <rFont val="Times New Roman"/>
        <family val="1"/>
        <charset val="204"/>
      </rPr>
      <t>(Содержание МКУ "ЦБ")</t>
    </r>
  </si>
  <si>
    <t>Сумма, предлагаемая к включение в проект бюджета на 2015 (МБ)</t>
  </si>
  <si>
    <t>Заявлено учреждением на 2016 год (МБ)</t>
  </si>
  <si>
    <t>Заявлено учреждением на 2017 год (МБ)</t>
  </si>
  <si>
    <t>Расходы всего (С учетом УКАЗОВ), в том числе:</t>
  </si>
  <si>
    <t>отклонение от заявленной суммы</t>
  </si>
  <si>
    <t>% в программном формате</t>
  </si>
  <si>
    <t>% непрограммных расходов</t>
  </si>
  <si>
    <t>целевые межбюджетных трансфертов (предварительные объемы) на 2016 год</t>
  </si>
  <si>
    <t>отклонение от норматива по ОМС</t>
  </si>
  <si>
    <t>Уиверждено решением  от 25.11.2013 №377 на 2015 (МБ)</t>
  </si>
  <si>
    <r>
      <t xml:space="preserve">Обеспечение деятельности  Контрольно-счетной палаты городского округа  город Мегион </t>
    </r>
    <r>
      <rPr>
        <b/>
        <sz val="11"/>
        <color rgb="FFFF0000"/>
        <rFont val="Times New Roman"/>
        <family val="1"/>
        <charset val="204"/>
      </rPr>
      <t>15149,1</t>
    </r>
  </si>
  <si>
    <t xml:space="preserve">Обеспечение деятельности  Думы города Мегиона  </t>
  </si>
  <si>
    <t>Прочие мероприятия органов местного самоуправления ( прочие расходы к Почетной грамоте главы города)</t>
  </si>
  <si>
    <t xml:space="preserve">МБДОУ "Детский сад  "УМКА" </t>
  </si>
  <si>
    <t>МКУ "Капитальное строительство"</t>
  </si>
  <si>
    <t>МКУ "Централизованная бухгалтерия"</t>
  </si>
  <si>
    <t>МКУ "УГЗН"</t>
  </si>
  <si>
    <t>ДМС</t>
  </si>
  <si>
    <t>ДОиМП</t>
  </si>
  <si>
    <t>реализация мероприятий  в рамках муниципальной программы  "Развитие информационного общества на территории   городского округа  город Мегион на 2014 -2016 годы" (приобретение компьютерной техники)</t>
  </si>
  <si>
    <t>1412601</t>
  </si>
  <si>
    <t>субсидии на развитие инфраструктуры</t>
  </si>
  <si>
    <t>субсидии на реализацию Указа Президента от 07.05.2014 №597,761, в том числе:</t>
  </si>
  <si>
    <t xml:space="preserve">   учреждения доп.образования культуры</t>
  </si>
  <si>
    <t xml:space="preserve">   учреждения доп.образования физ.культуры и спорта</t>
  </si>
  <si>
    <t xml:space="preserve">   учреждения культуры</t>
  </si>
  <si>
    <t>прочие расходы по органам (льготный, страхование, информатизация)</t>
  </si>
  <si>
    <t>2215517</t>
  </si>
  <si>
    <t>2215520</t>
  </si>
  <si>
    <t>2215589</t>
  </si>
  <si>
    <t>09012601</t>
  </si>
  <si>
    <t>Всего расходов:</t>
  </si>
  <si>
    <t>муниципальной программы "Развитие муниципального управления на 2015-2017 годы"</t>
  </si>
  <si>
    <t>22 3 0000</t>
  </si>
  <si>
    <t>22 2 0000</t>
  </si>
  <si>
    <t>22 2 0059</t>
  </si>
  <si>
    <t>22.1. подпрограмма "Осуществление функций должностных лиц и органов администрации города в рамках собственных и переданных государственных полномочий" муниципальной программы "Развитие муниципального управления на 2015-2017 годы"</t>
  </si>
  <si>
    <t>22.2.подпрограмма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</t>
  </si>
  <si>
    <t>22.3.подпрограмма "Обеспечение деятельности , исполнения функций и выполнения полномочий органов администрации"</t>
  </si>
  <si>
    <t>Итого : Расходы на  содержание  органов  местного самоуправления</t>
  </si>
  <si>
    <t>4035508</t>
  </si>
  <si>
    <r>
      <t>403</t>
    </r>
    <r>
      <rPr>
        <sz val="11"/>
        <color rgb="FFFF0000"/>
        <rFont val="Times New Roman"/>
        <family val="1"/>
        <charset val="204"/>
      </rPr>
      <t>5260</t>
    </r>
  </si>
  <si>
    <t>4035528</t>
  </si>
  <si>
    <r>
      <t>403</t>
    </r>
    <r>
      <rPr>
        <sz val="11"/>
        <color rgb="FFFF0000"/>
        <rFont val="Times New Roman"/>
        <family val="1"/>
        <charset val="204"/>
      </rPr>
      <t>5525</t>
    </r>
  </si>
  <si>
    <r>
      <t>403</t>
    </r>
    <r>
      <rPr>
        <sz val="11"/>
        <color rgb="FFFF0000"/>
        <rFont val="Times New Roman"/>
        <family val="1"/>
        <charset val="204"/>
      </rPr>
      <t>5522</t>
    </r>
  </si>
  <si>
    <t>4035683</t>
  </si>
  <si>
    <t>4035604</t>
  </si>
  <si>
    <r>
      <t>403</t>
    </r>
    <r>
      <rPr>
        <sz val="11"/>
        <color rgb="FFFF0000"/>
        <rFont val="Times New Roman"/>
        <family val="1"/>
        <charset val="204"/>
      </rPr>
      <t>5120</t>
    </r>
  </si>
  <si>
    <t>расходы на проведение муниципальных выборов</t>
  </si>
  <si>
    <t xml:space="preserve">ДОиМП </t>
  </si>
  <si>
    <t>Сумма, предлагаемая к включение в проект бюджета на 2016 (МБ)</t>
  </si>
  <si>
    <t>Заявлено учреждением на 2018 год (МБ)</t>
  </si>
  <si>
    <r>
      <t>Прочие мероприятия  органов  местного самоуправления (</t>
    </r>
    <r>
      <rPr>
        <sz val="11"/>
        <color rgb="FFFF0000"/>
        <rFont val="Times New Roman"/>
        <family val="1"/>
        <charset val="204"/>
      </rPr>
      <t>расходы  на оплату стоимости проезда к месту отпуска и обратно)</t>
    </r>
  </si>
  <si>
    <r>
      <t>Прочие мероприятия  органов  местного самоуправления</t>
    </r>
    <r>
      <rPr>
        <sz val="12"/>
        <color rgb="FFFF0000"/>
        <rFont val="Times New Roman"/>
        <family val="1"/>
        <charset val="204"/>
      </rPr>
      <t xml:space="preserve"> (расходы  на оплату  страхования М.С, диспансеризации</t>
    </r>
    <r>
      <rPr>
        <sz val="11"/>
        <color rgb="FFFF0000"/>
        <rFont val="Times New Roman"/>
        <family val="1"/>
        <charset val="204"/>
      </rPr>
      <t>)</t>
    </r>
  </si>
  <si>
    <r>
      <t>Прочие мероприятия  органов местного самоуправления ( расходы в области и</t>
    </r>
    <r>
      <rPr>
        <sz val="11"/>
        <color rgb="FFFF0000"/>
        <rFont val="Times New Roman"/>
        <family val="1"/>
        <charset val="204"/>
      </rPr>
      <t>нформатизации и связи)</t>
    </r>
  </si>
  <si>
    <r>
      <t xml:space="preserve">Прочие мероприятия  органов местного самоуправления ( расходы по оплате членских </t>
    </r>
    <r>
      <rPr>
        <sz val="11"/>
        <color rgb="FFFF0000"/>
        <rFont val="Times New Roman"/>
        <family val="1"/>
        <charset val="204"/>
      </rPr>
      <t>взносов)</t>
    </r>
  </si>
  <si>
    <t>0510000</t>
  </si>
  <si>
    <t>1332601</t>
  </si>
  <si>
    <t>1420000</t>
  </si>
  <si>
    <t>1602601</t>
  </si>
  <si>
    <t>2200000</t>
  </si>
  <si>
    <t>МБ.-Утверждено решением о бюджете от 25.11.2013 №377 на 2016 год;           МБТ-предварительные объемы(тыс.рублей)</t>
  </si>
  <si>
    <t>реализация мероприятий на приобретение объектов капитального строительства дошкольных образовательных учрежденийв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(доля софинансирования  на приобретение  детского сада на 260 мест в 11 мкр. г.Мегиона и детского сада на 320 мест в 19 мкр. г.Мегиона)</t>
  </si>
  <si>
    <t>субсидии автономного округа на приобретение объектов капитального строительства дошкольных образовательных учреждений 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(приобретение  детского сада на 260 мест в 11 мкр. г.Мегиона и детского сада на 320 мест в 19 мкр. г.Мегиона)</t>
  </si>
  <si>
    <t>Сумма, предлагаемая к включение в проект бюджета на 2017 (МБ)</t>
  </si>
  <si>
    <t>целевые межбюджетных трансфертов (предварительные объемы) на 2017 год</t>
  </si>
  <si>
    <t>Сумма, предлагаемая к включение в проект бюджета на 2018 (МБ)</t>
  </si>
  <si>
    <t>целевые межбюджетных трансфертов (предварительные объемы) на 2018 год</t>
  </si>
  <si>
    <t>разработка тех.задания на проектирование АПК "Безопасный город", разработка тех.проекта по развитию (созданию) АПК "Безопасный город"</t>
  </si>
  <si>
    <t>0162501</t>
  </si>
  <si>
    <t xml:space="preserve"> -МАУ "Театр музыки"</t>
  </si>
  <si>
    <t xml:space="preserve"> -МАУ "Региональный историко-культурный и экологический центр"</t>
  </si>
  <si>
    <t>041</t>
  </si>
  <si>
    <r>
      <t xml:space="preserve">Расходы на обеспечение деятельности (оказание услуг) муниципальных  учреждений  (Содержание </t>
    </r>
    <r>
      <rPr>
        <sz val="11"/>
        <color rgb="FFFF0000"/>
        <rFont val="Times New Roman"/>
        <family val="1"/>
        <charset val="204"/>
      </rPr>
      <t>МУ "ЦБ"</t>
    </r>
    <r>
      <rPr>
        <sz val="11"/>
        <rFont val="Times New Roman"/>
        <family val="1"/>
        <charset val="204"/>
      </rPr>
      <t xml:space="preserve">-  </t>
    </r>
    <r>
      <rPr>
        <b/>
        <sz val="11"/>
        <color rgb="FFFF0000"/>
        <rFont val="Times New Roman"/>
        <family val="1"/>
        <charset val="204"/>
      </rPr>
      <t>в программе №5)</t>
    </r>
  </si>
  <si>
    <t>22. Программа "Развитие муниципального управления на 2015 - 2018 годы"</t>
  </si>
  <si>
    <t>Прочие мероприятия органов местного самоуправления ( прочие расходы к Почетной грамоте  Думы города)</t>
  </si>
  <si>
    <t xml:space="preserve">1002501 </t>
  </si>
  <si>
    <t>Расходы по содержанию вновь вводимого объекта ФСК "С Ледовой ареной"</t>
  </si>
  <si>
    <r>
      <rPr>
        <b/>
        <sz val="12"/>
        <color rgb="FFFF0000"/>
        <rFont val="Times New Roman"/>
        <family val="1"/>
        <charset val="204"/>
      </rPr>
      <t>Утверждено</t>
    </r>
    <r>
      <rPr>
        <b/>
        <sz val="12"/>
        <color theme="1"/>
        <rFont val="Times New Roman"/>
        <family val="1"/>
        <charset val="204"/>
      </rPr>
      <t xml:space="preserve"> решением о бюджете от 27.11.2014 №470 на 2015 год (тыс.рублей)</t>
    </r>
  </si>
  <si>
    <r>
      <rPr>
        <b/>
        <sz val="12"/>
        <color rgb="FFFF0000"/>
        <rFont val="Times New Roman"/>
        <family val="1"/>
        <charset val="204"/>
      </rPr>
      <t xml:space="preserve">УТОЧНЕНО </t>
    </r>
    <r>
      <rPr>
        <b/>
        <sz val="12"/>
        <color theme="1"/>
        <rFont val="Times New Roman"/>
        <family val="1"/>
        <charset val="204"/>
      </rPr>
      <t>решением о бюджете от _________ на 2015 год (тыс.рублей)</t>
    </r>
  </si>
  <si>
    <r>
      <t>Уточнено решением о бюджете от</t>
    </r>
    <r>
      <rPr>
        <b/>
        <u/>
        <sz val="12"/>
        <color indexed="8"/>
        <rFont val="Times New Roman"/>
        <family val="1"/>
        <charset val="204"/>
      </rPr>
      <t xml:space="preserve"> 31.10.2014г  </t>
    </r>
    <r>
      <rPr>
        <b/>
        <sz val="12"/>
        <color indexed="8"/>
        <rFont val="Times New Roman"/>
        <family val="1"/>
        <charset val="204"/>
      </rPr>
      <t xml:space="preserve"> №      на 2014 год (тыс.рублей) </t>
    </r>
  </si>
  <si>
    <t>МБ.-Утверждено решением о бюджете от 25.11.2013 №377 на 2015 год;           МБТ-предварительные объемы(тыс.рублей)</t>
  </si>
  <si>
    <r>
      <t>субвенции автономного округа на осуществление полномочий по государственному управлению охраной труда в рамках муниципальной программы "Улучшение условий и охраны труда в  городском округе город Мегион на 2014-2020 годы" (</t>
    </r>
    <r>
      <rPr>
        <sz val="12"/>
        <color rgb="FFFF0000"/>
        <rFont val="Times New Roman"/>
        <family val="1"/>
        <charset val="204"/>
      </rPr>
      <t>содержание работников отдела труда департамента экономической политики, осуществляющих гос.полномочия</t>
    </r>
    <r>
      <rPr>
        <sz val="12"/>
        <rFont val="Times New Roman"/>
        <family val="1"/>
        <charset val="204"/>
      </rPr>
      <t>)</t>
    </r>
  </si>
  <si>
    <r>
      <rPr>
        <sz val="12"/>
        <rFont val="Times New Roman"/>
        <family val="1"/>
        <charset val="204"/>
      </rPr>
      <t>020</t>
    </r>
    <r>
      <rPr>
        <sz val="12"/>
        <color rgb="FFC00000"/>
        <rFont val="Times New Roman"/>
        <family val="1"/>
        <charset val="204"/>
      </rPr>
      <t>5513</t>
    </r>
  </si>
  <si>
    <r>
      <t>030</t>
    </r>
    <r>
      <rPr>
        <sz val="12"/>
        <color rgb="FFFF0000"/>
        <rFont val="Times New Roman"/>
        <family val="1"/>
        <charset val="204"/>
      </rPr>
      <t>5428</t>
    </r>
  </si>
  <si>
    <r>
      <t xml:space="preserve">расходы на обеспечение функций местного самоуправления в рамках муниципальной программы "Управление муниципальными финансами городского  округа город Мегион на 2014-2020 годы" </t>
    </r>
    <r>
      <rPr>
        <sz val="12"/>
        <color rgb="FFFF0000"/>
        <rFont val="Times New Roman"/>
        <family val="1"/>
        <charset val="204"/>
      </rPr>
      <t>(обеспечение деятельности департамента финансов)</t>
    </r>
  </si>
  <si>
    <r>
      <t xml:space="preserve"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2014-2020 годы" (департамент финансов- </t>
    </r>
    <r>
      <rPr>
        <sz val="12"/>
        <color rgb="FFFF0000"/>
        <rFont val="Times New Roman"/>
        <family val="1"/>
        <charset val="204"/>
      </rPr>
      <t>льготный проезд</t>
    </r>
    <r>
      <rPr>
        <sz val="12"/>
        <color theme="1"/>
        <rFont val="Times New Roman"/>
        <family val="1"/>
        <charset val="204"/>
      </rPr>
      <t>)</t>
    </r>
  </si>
  <si>
    <r>
      <t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2014 -2020 годы" (департамент финансов-</t>
    </r>
    <r>
      <rPr>
        <sz val="12"/>
        <color rgb="FFFF0000"/>
        <rFont val="Times New Roman"/>
        <family val="1"/>
        <charset val="204"/>
      </rPr>
      <t>страхование, диспансеризация</t>
    </r>
    <r>
      <rPr>
        <sz val="12"/>
        <color theme="1"/>
        <rFont val="Times New Roman"/>
        <family val="1"/>
        <charset val="204"/>
      </rPr>
      <t>)</t>
    </r>
  </si>
  <si>
    <r>
      <t xml:space="preserve"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2014-2020  годы" (департамент финансов расходы по </t>
    </r>
    <r>
      <rPr>
        <sz val="12"/>
        <color rgb="FFFF0000"/>
        <rFont val="Times New Roman"/>
        <family val="1"/>
        <charset val="204"/>
      </rPr>
      <t>информатизации через МКУ СО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</si>
  <si>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"Управление муниципальным долгом" в рамках муниципальной программы  "Управление муниципальными финансами городского  округа город Мегион на 2014 -2020 годы" </t>
    </r>
    <r>
      <rPr>
        <sz val="12"/>
        <color rgb="FFFF0000"/>
        <rFont val="Times New Roman"/>
        <family val="1"/>
        <charset val="204"/>
      </rPr>
      <t>(обслуживание муниципального долга)</t>
    </r>
  </si>
  <si>
    <r>
      <rPr>
        <sz val="12"/>
        <rFont val="Times New Roman"/>
        <family val="1"/>
        <charset val="204"/>
      </rPr>
      <t>061</t>
    </r>
    <r>
      <rPr>
        <sz val="12"/>
        <color rgb="FFC00000"/>
        <rFont val="Times New Roman"/>
        <family val="1"/>
        <charset val="204"/>
      </rPr>
      <t>5418</t>
    </r>
  </si>
  <si>
    <r>
      <rPr>
        <sz val="12"/>
        <rFont val="Times New Roman"/>
        <family val="1"/>
        <charset val="204"/>
      </rPr>
      <t>061</t>
    </r>
    <r>
      <rPr>
        <sz val="12"/>
        <color rgb="FFC00000"/>
        <rFont val="Times New Roman"/>
        <family val="1"/>
        <charset val="204"/>
      </rPr>
      <t>5417</t>
    </r>
  </si>
  <si>
    <r>
      <t>061</t>
    </r>
    <r>
      <rPr>
        <sz val="12"/>
        <color rgb="FFFF0000"/>
        <rFont val="Times New Roman"/>
        <family val="1"/>
        <charset val="204"/>
      </rPr>
      <t>5144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</si>
  <si>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(обеспечение комплексной безопасностии комфортных условий в учреждения спорта, мероприятия по энергосбережению)</t>
    </r>
  </si>
  <si>
    <r>
      <t>091</t>
    </r>
    <r>
      <rPr>
        <sz val="12"/>
        <color rgb="FFFF0000"/>
        <rFont val="Times New Roman"/>
        <family val="1"/>
        <charset val="204"/>
      </rPr>
      <t>5431</t>
    </r>
  </si>
  <si>
    <r>
      <t xml:space="preserve">расходы на обеспечение деятельности (оказание услуг) муниципальных учреждений 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 </t>
    </r>
    <r>
      <rPr>
        <sz val="12"/>
        <color rgb="FFFF0000"/>
        <rFont val="Times New Roman"/>
        <family val="1"/>
        <charset val="204"/>
      </rPr>
      <t>(Спорт-Альтаир)</t>
    </r>
  </si>
  <si>
    <r>
      <t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</t>
    </r>
    <r>
      <rPr>
        <sz val="12"/>
        <color rgb="FFFF0000"/>
        <rFont val="Times New Roman"/>
        <family val="1"/>
        <charset val="204"/>
      </rPr>
      <t xml:space="preserve"> (25 окладов в учреждениях доп. образования)</t>
    </r>
  </si>
  <si>
    <r>
      <t xml:space="preserve">Субвенции на осуществление отдельного государственного полномочия ХМАО-Югры </t>
    </r>
    <r>
      <rPr>
        <sz val="12"/>
        <color rgb="FFFF0000"/>
        <rFont val="Times New Roman"/>
        <family val="1"/>
        <charset val="204"/>
      </rPr>
      <t xml:space="preserve">по присвоению спортивных разрядов и квалификационных категорий спортивных судей </t>
    </r>
    <r>
      <rPr>
        <sz val="12"/>
        <color theme="1"/>
        <rFont val="Times New Roman"/>
        <family val="1"/>
        <charset val="204"/>
      </rPr>
      <t>в рамках подпрограммы "Развитие массовой физической культуры и спорта" гос.программы "Развитие физической культуры и спорта в ХМАО-Югре на 2014-2020 годы"</t>
    </r>
  </si>
  <si>
    <r>
      <rPr>
        <b/>
        <sz val="12"/>
        <rFont val="Times New Roman"/>
        <family val="1"/>
        <charset val="204"/>
      </rPr>
      <t>092</t>
    </r>
    <r>
      <rPr>
        <b/>
        <sz val="12"/>
        <color rgb="FFC00000"/>
        <rFont val="Times New Roman"/>
        <family val="1"/>
        <charset val="204"/>
      </rPr>
      <t>5530</t>
    </r>
  </si>
  <si>
    <r>
  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</t>
    </r>
    <r>
      <rPr>
        <sz val="12"/>
        <color rgb="FFFF0000"/>
        <rFont val="Times New Roman"/>
        <family val="1"/>
        <charset val="204"/>
      </rPr>
      <t xml:space="preserve"> (проведение спортивно-массовых мероприятий, участие в спортивных соревнованиях)</t>
    </r>
  </si>
  <si>
    <r>
      <rPr>
        <b/>
        <sz val="12"/>
        <rFont val="Times New Roman"/>
        <family val="1"/>
        <charset val="204"/>
      </rPr>
      <t>10</t>
    </r>
    <r>
      <rPr>
        <b/>
        <sz val="12"/>
        <color rgb="FFFF0000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>Программа "Управление муниципальным имуществом  городского округа город Мегион на 2014-2020 годы"</t>
    </r>
  </si>
  <si>
    <r>
      <t>расходы на обеспечение функций местного самоуправления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(обеспечение деятельности  департамента муниципальной собственности)</t>
    </r>
  </si>
  <si>
    <r>
      <t xml:space="preserve">расходы на обеспечение функций местного самоуправления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(содержание работников департамент муниципальной собственности-МКУ " СО")</t>
    </r>
  </si>
  <si>
    <r>
      <t xml:space="preserve"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(оплата  проезда к месту использования отпуска и обратно по ДМС)</t>
    </r>
  </si>
  <si>
    <r>
      <t xml:space="preserve"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(оплата диспансеризации, страхование муниципальных служащих по ДМС)</t>
    </r>
  </si>
  <si>
    <r>
      <t>1002501   100</t>
    </r>
    <r>
      <rPr>
        <b/>
        <sz val="12"/>
        <color rgb="FFFF0000"/>
        <rFont val="Times New Roman"/>
        <family val="1"/>
        <charset val="204"/>
      </rPr>
      <t>5431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</si>
  <si>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(страхование муниципального имущества)</t>
    </r>
  </si>
  <si>
    <r>
      <t xml:space="preserve">реализация мероприятий по землеустройству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 (землеустроительные работы)</t>
    </r>
  </si>
  <si>
    <r>
      <t xml:space="preserve">реализация мероприятий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 (ремонт внутриквартальных электрических сетей 6 кВ)</t>
    </r>
  </si>
  <si>
    <r>
      <t xml:space="preserve">реализация мероприятий муниципальной программы "Управление муниципальным имуществом  городского округа город Мегион на 2014-2020 годы"  </t>
    </r>
    <r>
      <rPr>
        <sz val="12"/>
        <color rgb="FFFF0000"/>
        <rFont val="Times New Roman"/>
        <family val="1"/>
        <charset val="204"/>
      </rPr>
      <t>(внесение платы за помещения, находящиеся в муниципальной собственности на капитальный ремонт общего имущества в  многоквартирных домах)</t>
    </r>
  </si>
  <si>
    <r>
      <t>111</t>
    </r>
    <r>
      <rPr>
        <sz val="12"/>
        <color rgb="FFFF0000"/>
        <rFont val="Times New Roman"/>
        <family val="1"/>
        <charset val="204"/>
      </rPr>
      <t>5440</t>
    </r>
  </si>
  <si>
    <r>
      <t xml:space="preserve">Субсидии федерального бюджета на   мероприятия  подпрограммы "Обеспечение жильем молодых семей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95/5 (субсидии молодым семьям на приобретение жилья)-федеральный бюджет</t>
    </r>
  </si>
  <si>
    <r>
      <t xml:space="preserve">Субвенции автономного округа на предоставление дополнительных мер социальной поддержки детям-сиротам и детям, оставшимся без попечения родителей </t>
    </r>
    <r>
      <rPr>
        <sz val="12"/>
        <color rgb="FFFF0000"/>
        <rFont val="Times New Roman"/>
        <family val="1"/>
        <charset val="204"/>
      </rPr>
      <t>обеспечение</t>
    </r>
    <r>
      <rPr>
        <b/>
        <sz val="12"/>
        <color rgb="FFFF0000"/>
        <rFont val="Times New Roman"/>
        <family val="1"/>
        <charset val="204"/>
      </rPr>
      <t xml:space="preserve"> жилыми помещениями  детей-сирот, детей, оставшихся без попечения родителей</t>
    </r>
  </si>
  <si>
    <r>
      <rPr>
        <sz val="12"/>
        <rFont val="Times New Roman"/>
        <family val="1"/>
        <charset val="204"/>
      </rPr>
      <t>405</t>
    </r>
    <r>
      <rPr>
        <b/>
        <sz val="12"/>
        <color rgb="FFC00000"/>
        <rFont val="Times New Roman"/>
        <family val="1"/>
        <charset val="204"/>
      </rPr>
      <t>5511</t>
    </r>
  </si>
  <si>
    <r>
      <t>11.2</t>
    </r>
    <r>
      <rPr>
        <sz val="12"/>
        <color rgb="FFFF0000"/>
        <rFont val="Times New Roman"/>
        <family val="1"/>
        <charset val="204"/>
      </rPr>
      <t>.5135</t>
    </r>
  </si>
  <si>
    <r>
      <t>112</t>
    </r>
    <r>
      <rPr>
        <sz val="12"/>
        <color rgb="FFFF0000"/>
        <rFont val="Times New Roman"/>
        <family val="1"/>
        <charset val="204"/>
      </rPr>
      <t>5529</t>
    </r>
  </si>
  <si>
    <r>
      <rPr>
        <sz val="12"/>
        <rFont val="Times New Roman"/>
        <family val="1"/>
        <charset val="204"/>
      </rPr>
      <t>113</t>
    </r>
    <r>
      <rPr>
        <sz val="12"/>
        <color rgb="FFC00000"/>
        <rFont val="Times New Roman"/>
        <family val="1"/>
        <charset val="204"/>
      </rPr>
      <t>5404</t>
    </r>
  </si>
  <si>
    <r>
      <t>113</t>
    </r>
    <r>
      <rPr>
        <sz val="12"/>
        <color rgb="FFFF0000"/>
        <rFont val="Times New Roman"/>
        <family val="1"/>
        <charset val="204"/>
      </rPr>
      <t>5404</t>
    </r>
  </si>
  <si>
    <r>
      <t>115</t>
    </r>
    <r>
      <rPr>
        <sz val="12"/>
        <color rgb="FFFF0000"/>
        <rFont val="Times New Roman"/>
        <family val="1"/>
        <charset val="204"/>
      </rPr>
      <t>9502</t>
    </r>
  </si>
  <si>
    <r>
      <t>115</t>
    </r>
    <r>
      <rPr>
        <sz val="12"/>
        <color rgb="FFFF0000"/>
        <rFont val="Times New Roman"/>
        <family val="1"/>
        <charset val="204"/>
      </rPr>
      <t>9602</t>
    </r>
  </si>
  <si>
    <r>
      <rPr>
        <sz val="12"/>
        <rFont val="Times New Roman"/>
        <family val="1"/>
        <charset val="204"/>
      </rPr>
      <t>131</t>
    </r>
    <r>
      <rPr>
        <b/>
        <sz val="12"/>
        <color rgb="FFC00000"/>
        <rFont val="Times New Roman"/>
        <family val="1"/>
        <charset val="204"/>
      </rPr>
      <t>5419</t>
    </r>
  </si>
  <si>
    <r>
      <t xml:space="preserve">реализация мероприятий  подпрограммы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в рамках муниципальной программы  "Развитие транспортной системы  городского округа  город Мегион на 2014 -2017 годы" </t>
    </r>
    <r>
      <rPr>
        <sz val="12"/>
        <color rgb="FFFF0000"/>
        <rFont val="Times New Roman"/>
        <family val="1"/>
        <charset val="204"/>
      </rPr>
      <t>(содержание, монтаж технических средств, нанесение линий дорожной разметки)</t>
    </r>
  </si>
  <si>
    <r>
      <t>141</t>
    </r>
    <r>
      <rPr>
        <b/>
        <sz val="12"/>
        <color rgb="FFFF0000"/>
        <rFont val="Times New Roman"/>
        <family val="1"/>
        <charset val="204"/>
      </rPr>
      <t>5431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</si>
  <si>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 по подготовке  к осенне-зимнему периоду п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color rgb="FF7030A0"/>
        <rFont val="Times New Roman"/>
        <family val="1"/>
        <charset val="204"/>
      </rPr>
      <t>за счет субсидии 99%</t>
    </r>
  </si>
  <si>
    <r>
      <t>142</t>
    </r>
    <r>
      <rPr>
        <b/>
        <sz val="12"/>
        <color rgb="FFFF0000"/>
        <rFont val="Times New Roman"/>
        <family val="1"/>
        <charset val="204"/>
      </rPr>
      <t>5431</t>
    </r>
  </si>
  <si>
    <r>
      <rPr>
        <sz val="12"/>
        <rFont val="Times New Roman"/>
        <family val="1"/>
        <charset val="204"/>
      </rPr>
      <t>142</t>
    </r>
    <r>
      <rPr>
        <b/>
        <sz val="12"/>
        <color rgb="FFC00000"/>
        <rFont val="Times New Roman"/>
        <family val="1"/>
        <charset val="204"/>
      </rPr>
      <t>5430</t>
    </r>
  </si>
  <si>
    <r>
      <t>04/</t>
    </r>
    <r>
      <rPr>
        <sz val="12"/>
        <color rgb="FFC00000"/>
        <rFont val="Times New Roman"/>
        <family val="1"/>
        <charset val="204"/>
      </rPr>
      <t>05</t>
    </r>
  </si>
  <si>
    <r>
      <t>12/</t>
    </r>
    <r>
      <rPr>
        <sz val="12"/>
        <color rgb="FFC00000"/>
        <rFont val="Times New Roman"/>
        <family val="1"/>
        <charset val="204"/>
      </rPr>
      <t>02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</si>
  <si>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(в целях устранения предписаний надзорных органов: ПИРы и  оплата по исполнительным листам по объекту "Реконструкция КОС-2000м3/сут.  </t>
    </r>
    <r>
      <rPr>
        <sz val="12"/>
        <color rgb="FF7030A0"/>
        <rFont val="Times New Roman"/>
        <family val="1"/>
        <charset val="204"/>
      </rPr>
      <t>2015год-2500-канализационные сети п.Высокий</t>
    </r>
    <r>
      <rPr>
        <sz val="12"/>
        <color rgb="FFFF0000"/>
        <rFont val="Times New Roman"/>
        <family val="1"/>
        <charset val="204"/>
      </rPr>
      <t>)</t>
    </r>
    <r>
      <rPr>
        <sz val="12"/>
        <color rgb="FF7030A0"/>
        <rFont val="Times New Roman"/>
        <family val="1"/>
        <charset val="204"/>
      </rPr>
      <t>1%</t>
    </r>
  </si>
  <si>
    <r>
      <t>142</t>
    </r>
    <r>
      <rPr>
        <b/>
        <sz val="12"/>
        <color rgb="FFFF0000"/>
        <rFont val="Times New Roman"/>
        <family val="1"/>
        <charset val="204"/>
      </rPr>
      <t>5430</t>
    </r>
  </si>
  <si>
    <r>
      <t>142</t>
    </r>
    <r>
      <rPr>
        <b/>
        <sz val="12"/>
        <color rgb="FFFF0000"/>
        <rFont val="Times New Roman"/>
        <family val="1"/>
        <charset val="204"/>
      </rPr>
      <t>5516</t>
    </r>
  </si>
  <si>
    <r>
      <t>145</t>
    </r>
    <r>
      <rPr>
        <sz val="12"/>
        <color rgb="FFFF0000"/>
        <rFont val="Times New Roman"/>
        <family val="1"/>
        <charset val="204"/>
      </rPr>
      <t>5432</t>
    </r>
  </si>
  <si>
    <r>
      <t xml:space="preserve">субсидии автономного округа на реализацию мероприятий  в рамках муниципальной программы "Мероприятия в области градостроительной деятельности городского округа город Мегион на 2014 год и  период  до 2016 года" </t>
    </r>
    <r>
      <rPr>
        <sz val="12"/>
        <color rgb="FFFF0000"/>
        <rFont val="Times New Roman"/>
        <family val="1"/>
        <charset val="204"/>
      </rPr>
      <t>(компенсация в размере 50% от фактически выполненных работ местного бюджета)</t>
    </r>
  </si>
  <si>
    <r>
      <rPr>
        <sz val="12"/>
        <rFont val="Times New Roman"/>
        <family val="1"/>
        <charset val="204"/>
      </rPr>
      <t>171</t>
    </r>
    <r>
      <rPr>
        <sz val="12"/>
        <color rgb="FFC00000"/>
        <rFont val="Times New Roman"/>
        <family val="1"/>
        <charset val="204"/>
      </rPr>
      <t>5443</t>
    </r>
  </si>
  <si>
    <r>
      <t xml:space="preserve">Реализация мероприятий  подпрограммы   "Образование"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(информатизация системы общего образования -31 549,3 т.р,  проведение мероприятий, соревнований, конкурсов)</t>
    </r>
  </si>
  <si>
    <r>
      <t xml:space="preserve">Расходы на обеспечение функций ОРГАНОВ местного самоуправления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(обеспечение деятельности  департамента образования и молодежной политики - управление)</t>
    </r>
  </si>
  <si>
    <r>
      <t xml:space="preserve"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(департамент образования - льготный проезд)</t>
    </r>
  </si>
  <si>
    <r>
      <t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(департамент образования-</t>
    </r>
    <r>
      <rPr>
        <sz val="12"/>
        <color rgb="FFFF0000"/>
        <rFont val="Times New Roman"/>
        <family val="1"/>
        <charset val="204"/>
      </rPr>
      <t>страхование, диспансеризация</t>
    </r>
    <r>
      <rPr>
        <sz val="12"/>
        <color theme="1"/>
        <rFont val="Times New Roman"/>
        <family val="1"/>
        <charset val="204"/>
      </rPr>
      <t>)</t>
    </r>
  </si>
  <si>
    <r>
      <t xml:space="preserve"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(департамент образования расходы по </t>
    </r>
    <r>
      <rPr>
        <sz val="12"/>
        <color rgb="FFFF0000"/>
        <rFont val="Times New Roman"/>
        <family val="1"/>
        <charset val="204"/>
      </rPr>
      <t>информатизации)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</si>
  <si>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5503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</si>
  <si>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5502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</si>
  <si>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5504</t>
    </r>
  </si>
  <si>
    <r>
      <t xml:space="preserve">Субвенции автономного округа на </t>
    </r>
    <r>
      <rPr>
        <sz val="12"/>
        <color rgb="FFC00000"/>
        <rFont val="Times New Roman"/>
        <family val="1"/>
        <charset val="204"/>
      </rPr>
      <t>информационное обеспечение</t>
    </r>
    <r>
      <rPr>
        <sz val="12"/>
        <color indexed="8"/>
        <rFont val="Times New Roman"/>
        <family val="1"/>
        <charset val="204"/>
      </rPr>
      <t xml:space="preserve"> общеобразовательных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</si>
  <si>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5506</t>
    </r>
  </si>
  <si>
    <r>
      <t xml:space="preserve">Субвенции автономного округа  </t>
    </r>
    <r>
      <rPr>
        <sz val="12"/>
        <color rgb="FFC00000"/>
        <rFont val="Times New Roman"/>
        <family val="1"/>
        <charset val="204"/>
      </rPr>
      <t>на компенсацию части родительской платы</t>
    </r>
    <r>
      <rPr>
        <sz val="12"/>
        <color indexed="8"/>
        <rFont val="Times New Roman"/>
        <family val="1"/>
        <charset val="204"/>
      </rPr>
      <t xml:space="preserve">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</si>
  <si>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5507</t>
    </r>
  </si>
  <si>
    <r>
      <t xml:space="preserve">Субвенции автономного округа  </t>
    </r>
    <r>
      <rPr>
        <sz val="12"/>
        <color rgb="FFFF0000"/>
        <rFont val="Times New Roman"/>
        <family val="1"/>
        <charset val="204"/>
      </rPr>
      <t>на компенсацию части родительской платы</t>
    </r>
    <r>
      <rPr>
        <sz val="12"/>
        <color indexed="8"/>
        <rFont val="Times New Roman"/>
        <family val="1"/>
        <charset val="204"/>
      </rPr>
      <t xml:space="preserve">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</si>
  <si>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>201</t>
    </r>
    <r>
      <rPr>
        <sz val="12"/>
        <color rgb="FFFF0000"/>
        <rFont val="Times New Roman"/>
        <family val="1"/>
        <charset val="204"/>
      </rPr>
      <t>5507</t>
    </r>
  </si>
  <si>
    <r>
      <t xml:space="preserve">камертон </t>
    </r>
    <r>
      <rPr>
        <i/>
        <sz val="12"/>
        <color rgb="FFFF0000"/>
        <rFont val="Times New Roman"/>
        <family val="1"/>
        <charset val="204"/>
      </rPr>
      <t>(льготный проезд и командировочные расходы)</t>
    </r>
  </si>
  <si>
    <r>
      <t>Реализация мероприятий  подпрограммы    "Обеспечение комплексной безопасности и комфортных условий муниципальных образовательных учреждений городского округа город Мегион"  в рамках муниципальной программы  "Развитие системы образования и молодежной политики  городского  округа город Мегион на 2014 год и плановый перод  2015-2020 годов" (</t>
    </r>
    <r>
      <rPr>
        <sz val="12"/>
        <color rgb="FFFF0000"/>
        <rFont val="Times New Roman"/>
        <family val="1"/>
        <charset val="204"/>
      </rPr>
      <t>проведение мероприятий по обеспечению пожарной безопасности, выполнение санитарных норм и правил, подготовка к осеннезимн.пер.)</t>
    </r>
  </si>
  <si>
    <r>
      <t>Реализация мероприятий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</t>
    </r>
    <r>
      <rPr>
        <sz val="12"/>
        <color rgb="FFFF0000"/>
        <rFont val="Times New Roman"/>
        <family val="1"/>
        <charset val="204"/>
      </rPr>
      <t>проведение мероприятий -660,0 т.р. и лето-3000,0 т.р., капитальный ремонт арочного помещения ул.Новая, строение7 - 6 403,9 т.р.</t>
    </r>
    <r>
      <rPr>
        <sz val="12"/>
        <color indexed="8"/>
        <rFont val="Times New Roman"/>
        <family val="1"/>
        <charset val="204"/>
      </rPr>
      <t>)</t>
    </r>
  </si>
  <si>
    <r>
      <t xml:space="preserve">субсидии автономного округа </t>
    </r>
    <r>
      <rPr>
        <sz val="12"/>
        <color rgb="FFC00000"/>
        <rFont val="Times New Roman"/>
        <family val="1"/>
        <charset val="204"/>
      </rPr>
      <t xml:space="preserve">на оплату стоимости питания детям школьного возраста </t>
    </r>
    <r>
      <rPr>
        <sz val="12"/>
        <color indexed="8"/>
        <rFont val="Times New Roman"/>
        <family val="1"/>
        <charset val="204"/>
      </rPr>
      <t xml:space="preserve">в оздоровительных лагерях с дневным пребыванием детей в рамках  подпрограммы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</si>
  <si>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203</t>
    </r>
    <r>
      <rPr>
        <sz val="12"/>
        <color rgb="FFC00000"/>
        <rFont val="Times New Roman"/>
        <family val="1"/>
        <charset val="204"/>
      </rPr>
      <t>5407</t>
    </r>
  </si>
  <si>
    <r>
      <t xml:space="preserve">субвенции автономного округа </t>
    </r>
    <r>
      <rPr>
        <sz val="12"/>
        <color rgb="FFC00000"/>
        <rFont val="Times New Roman"/>
        <family val="1"/>
        <charset val="204"/>
      </rPr>
      <t>на организацию отдыха и оздоровления детей</t>
    </r>
    <r>
      <rPr>
        <sz val="12"/>
        <color indexed="8"/>
        <rFont val="Times New Roman"/>
        <family val="1"/>
        <charset val="204"/>
      </rPr>
      <t xml:space="preserve"> в рамках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</si>
  <si>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203</t>
    </r>
    <r>
      <rPr>
        <sz val="12"/>
        <color rgb="FFC00000"/>
        <rFont val="Times New Roman"/>
        <family val="1"/>
        <charset val="204"/>
      </rPr>
      <t>5510</t>
    </r>
  </si>
  <si>
    <r>
      <rPr>
        <sz val="12"/>
        <color rgb="FFFF0000"/>
        <rFont val="Times New Roman"/>
        <family val="1"/>
        <charset val="204"/>
      </rPr>
      <t>Глава города (</t>
    </r>
    <r>
      <rPr>
        <sz val="12"/>
        <color theme="1"/>
        <rFont val="Times New Roman"/>
        <family val="1"/>
        <charset val="204"/>
      </rPr>
      <t>администрации)</t>
    </r>
  </si>
  <si>
    <r>
      <t>Расходы на обеспечение функций государственных органов, в том числе территориальных органов (</t>
    </r>
    <r>
      <rPr>
        <sz val="12"/>
        <color rgb="FFFF0000"/>
        <rFont val="Times New Roman"/>
        <family val="1"/>
        <charset val="204"/>
      </rPr>
      <t>обеспечение деятельности администрации города</t>
    </r>
    <r>
      <rPr>
        <sz val="12"/>
        <color theme="1"/>
        <rFont val="Times New Roman"/>
        <family val="1"/>
        <charset val="204"/>
      </rPr>
      <t>)</t>
    </r>
  </si>
  <si>
    <r>
      <t>Прочие мероприятия  органов  местного самоуправления (р</t>
    </r>
    <r>
      <rPr>
        <b/>
        <sz val="12"/>
        <color rgb="FFFF0000"/>
        <rFont val="Times New Roman"/>
        <family val="1"/>
        <charset val="204"/>
      </rPr>
      <t>асходы  на оплату стоимости проезда к месту отпуска и обратно)</t>
    </r>
  </si>
  <si>
    <r>
      <t xml:space="preserve">Прочие мероприятия  органов  местного самоуправления (расходы  на </t>
    </r>
    <r>
      <rPr>
        <sz val="12"/>
        <color rgb="FFFF0000"/>
        <rFont val="Times New Roman"/>
        <family val="1"/>
        <charset val="204"/>
      </rPr>
      <t xml:space="preserve"> страхование муниципальных служащих, диспансеризация)</t>
    </r>
  </si>
  <si>
    <r>
      <t xml:space="preserve">Прочие мероприятия  органов местного самоуправления ( расходы в области </t>
    </r>
    <r>
      <rPr>
        <sz val="12"/>
        <color rgb="FFFF0000"/>
        <rFont val="Times New Roman"/>
        <family val="1"/>
        <charset val="204"/>
      </rPr>
      <t>информатизации и связ</t>
    </r>
    <r>
      <rPr>
        <sz val="12"/>
        <rFont val="Times New Roman"/>
        <family val="1"/>
        <charset val="204"/>
      </rPr>
      <t>и)</t>
    </r>
  </si>
  <si>
    <r>
      <t>Субвенции автономного округа на осуществление полномочий по хранению, комплектованию, учету и использованию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архивных документов</t>
    </r>
    <r>
      <rPr>
        <sz val="12"/>
        <color rgb="FFFF0000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относящихся к государственной собственности автономного округа в рамках подпрограммы "Совершенствование системы управления культурой в Ханты-Мансийском автономном округе - Югре", государственной программы "Равитие культуры и туризма в  Ханты-Мансийском автономном округе - Югре"</t>
    </r>
  </si>
  <si>
    <r>
      <t xml:space="preserve">Субвенции автономного округа на осуществление полномочий по созданию и обеспечению деятельности </t>
    </r>
    <r>
      <rPr>
        <b/>
        <sz val="12"/>
        <color rgb="FFFF0000"/>
        <rFont val="Times New Roman"/>
        <family val="1"/>
        <charset val="204"/>
      </rPr>
      <t>административных комисс</t>
    </r>
    <r>
      <rPr>
        <sz val="12"/>
        <color rgb="FFFF0000"/>
        <rFont val="Times New Roman"/>
        <family val="1"/>
        <charset val="204"/>
      </rPr>
      <t xml:space="preserve">ий </t>
    </r>
    <r>
      <rPr>
        <sz val="12"/>
        <rFont val="Times New Roman"/>
        <family val="1"/>
        <charset val="204"/>
      </rPr>
      <t>в рамках подпрограммы "Профилактика правонарушений" государственной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Ханты-Мансийском автономном округе – Югре на 2014 – 2020 годы"</t>
    </r>
  </si>
  <si>
    <r>
      <t xml:space="preserve">Субвенции автономного округа на образование и организацию </t>
    </r>
    <r>
      <rPr>
        <b/>
        <sz val="12"/>
        <rFont val="Times New Roman"/>
        <family val="1"/>
        <charset val="204"/>
      </rPr>
      <t xml:space="preserve">деятельности </t>
    </r>
    <r>
      <rPr>
        <b/>
        <sz val="12"/>
        <color rgb="FFFF0000"/>
        <rFont val="Times New Roman"/>
        <family val="1"/>
        <charset val="204"/>
      </rPr>
      <t>комиссий по делам несовершеннолетних</t>
    </r>
    <r>
      <rPr>
        <sz val="12"/>
        <color rgb="FFFF0000"/>
        <rFont val="Times New Roman"/>
        <family val="1"/>
        <charset val="204"/>
      </rPr>
      <t xml:space="preserve"> и защите их пра</t>
    </r>
    <r>
      <rPr>
        <sz val="12"/>
        <rFont val="Times New Roman"/>
        <family val="1"/>
        <charset val="204"/>
      </rPr>
      <t>в</t>
    </r>
  </si>
  <si>
    <r>
      <t xml:space="preserve">Субвенции автономного округа на осуществление полномочий </t>
    </r>
    <r>
      <rPr>
        <b/>
        <sz val="12"/>
        <color rgb="FFFF0000"/>
        <rFont val="Times New Roman"/>
        <family val="1"/>
        <charset val="204"/>
      </rPr>
      <t xml:space="preserve">по государственной регистрации актов </t>
    </r>
    <r>
      <rPr>
        <b/>
        <sz val="12"/>
        <rFont val="Times New Roman"/>
        <family val="1"/>
        <charset val="204"/>
      </rPr>
      <t>гражданского состояни</t>
    </r>
    <r>
      <rPr>
        <sz val="12"/>
        <rFont val="Times New Roman"/>
        <family val="1"/>
        <charset val="204"/>
      </rPr>
      <t>я в рамках подпрограммы "Профилактика правонарушений" государственной программы "Обеспечение прав и законных интересов населения  в Ханты-Мансийском автономном округе – Югре  в отдельных сферах жизнедеятельности в 2014 – 2020 годы" за счет средств бюджета автономного округа и федерального бюджета</t>
    </r>
  </si>
  <si>
    <r>
      <t xml:space="preserve">Субвенции  автономного округа на осуществление деятельности </t>
    </r>
    <r>
      <rPr>
        <b/>
        <sz val="12"/>
        <color rgb="FFFF0000"/>
        <rFont val="Times New Roman"/>
        <family val="1"/>
        <charset val="204"/>
      </rPr>
      <t xml:space="preserve">по опеке </t>
    </r>
    <r>
      <rPr>
        <sz val="12"/>
        <color rgb="FFFF0000"/>
        <rFont val="Times New Roman"/>
        <family val="1"/>
        <charset val="204"/>
      </rPr>
      <t xml:space="preserve">и попечительству </t>
    </r>
    <r>
      <rPr>
        <sz val="12"/>
        <rFont val="Times New Roman"/>
        <family val="1"/>
        <charset val="204"/>
      </rPr>
      <t>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  </r>
  </si>
  <si>
    <r>
      <t>221</t>
    </r>
    <r>
      <rPr>
        <sz val="12"/>
        <color rgb="FFFF0000"/>
        <rFont val="Times New Roman"/>
        <family val="1"/>
        <charset val="204"/>
      </rPr>
      <t>5509</t>
    </r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</si>
  <si>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 "СО"</t>
    </r>
    <r>
      <rPr>
        <sz val="12"/>
        <color indexed="8"/>
        <rFont val="Times New Roman"/>
        <family val="1"/>
        <charset val="204"/>
      </rPr>
      <t>)</t>
    </r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</si>
  <si>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"КС"</t>
    </r>
    <r>
      <rPr>
        <sz val="12"/>
        <color indexed="8"/>
        <rFont val="Times New Roman"/>
        <family val="1"/>
        <charset val="204"/>
      </rPr>
      <t>)</t>
    </r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</si>
  <si>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(подключение жилых домов в п.СУ-920 к разводящим сетям водоотведения СУ-920)</t>
    </r>
  </si>
  <si>
    <r>
      <t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  в 2015 г-</t>
    </r>
    <r>
      <rPr>
        <sz val="12"/>
        <color rgb="FFFF0000"/>
        <rFont val="Times New Roman"/>
        <family val="1"/>
        <charset val="204"/>
      </rPr>
      <t>строительство кладбища)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</si>
  <si>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(лесное хозяйство)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</si>
  <si>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(инвентаризация и паспортизация объектов, оценка объектов,техниченское обследование, оплата коммунальных услуг,оплата транспортного налога, обследование ограждающих и несущих конструкций жилых домов, охрана объектов,оплата услуг по утилизации   , оплата услуг по осуществлению деятельности по приему платежей от физических лиц имущества муниципальной собственности)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</si>
  <si>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b/>
        <sz val="14"/>
        <color theme="1"/>
        <rFont val="Times New Roman"/>
        <family val="1"/>
        <charset val="204"/>
      </rPr>
      <t xml:space="preserve"> ремонт  муниципального имущества</t>
    </r>
    <r>
      <rPr>
        <sz val="12"/>
        <color rgb="FFFF0000"/>
        <rFont val="Times New Roman"/>
        <family val="1"/>
        <charset val="204"/>
      </rPr>
      <t>, в том числе: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</si>
  <si>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Советская 19) 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</si>
  <si>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(капитальный ремонт кровли Новая 2 здания архива)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</si>
  <si>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кровли, ремонт помещений здания администрации  ул.Советская 1 п.Высокий) </t>
    </r>
  </si>
  <si>
    <r>
      <t>реализация мероприятий муниципальной программы "Улучшение условий и охраны труда в  городском округе город Мегион на 2014-2020 годы" (</t>
    </r>
    <r>
      <rPr>
        <sz val="12"/>
        <color rgb="FFFF0000"/>
        <rFont val="Times New Roman"/>
        <family val="1"/>
        <charset val="204"/>
      </rPr>
      <t>семинары, смотры-конкурсы, аттестация рабочих мест, обучение по охране труда)</t>
    </r>
  </si>
  <si>
    <r>
      <t xml:space="preserve">реализация  мероприятий  подпрограммы "Обеспечение жильем молодых семей"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(субсидии молодым семьям на приобретение жилья без доли софинансирования)</t>
    </r>
  </si>
  <si>
    <r>
      <t xml:space="preserve">реализация мероприятий подпрограммы "Адресная программа по переселению граждан из аварийного жилищного фонда" 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(местный бюджета)</t>
    </r>
  </si>
  <si>
    <r>
      <t xml:space="preserve">реализация  мероприятий  подпрограммы "Обеспечение жильем молодых семей"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(доля местного бюджета)</t>
    </r>
  </si>
  <si>
    <t xml:space="preserve">Субвенции автономного округа на осуществление полномочий по обеспечению жильем отдельных категорий граждан, установленных федеральными законами от 12.01.1995 №5-ФЗ "О ветеранах" и от 24.11.1995года №181-ФЗ" О социальной защите инвалидов в РФ"в рамках подпрограммы  "Улучшение жилищных условий отдельных категорий граждан"  в рамках муниципальной программы "Обеспечение доступным и комфортным жильём жителей  городского округа город Мегион в 2014-2020 годах" </t>
  </si>
  <si>
    <r>
      <t>Администрирование по постановке на учет отдельных категорий граждан подпрограммы  "Улучшение жилищных условий отдельных категорий граждан" муниципальной программы "Обеспечение доступным и комфортным жильем жителей городского округа город Мегион в 2014-2020 годах" (</t>
    </r>
    <r>
      <rPr>
        <sz val="12"/>
        <color rgb="FFFF0000"/>
        <rFont val="Times New Roman"/>
        <family val="1"/>
        <charset val="204"/>
      </rPr>
      <t>администрирование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</si>
  <si>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 участок тепловых сетей 2д700мм и водоводом от котельной "Южная" до пр.Победы, с отвлетвлением 2д600мм с водоводом по пр.Победы до УТ 4-1 с отпайкой на ЦТП-15, ответвление 2д700мм с водоводом от пр.Победы по ул.Сутормина до УТ-7-1) 20 (доля местного бюджета)</t>
    </r>
  </si>
  <si>
    <r>
      <t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( участок тепловых сетей 2д700мм и водоводом от котельной "Южная" до пр.Победы, с отвлетвлением 2д600мм с водоводом по пр.Победы до УТ 4-1 с отпайкой на ЦТП-15, ответвление 2д700мм с водоводом от пр.Победы по ул.Сутормина до УТ-7-1) 80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</si>
  <si>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2014 -2017 годы" </t>
    </r>
    <r>
      <rPr>
        <sz val="12"/>
        <color rgb="FFFF0000"/>
        <rFont val="Times New Roman"/>
        <family val="1"/>
        <charset val="204"/>
      </rPr>
      <t xml:space="preserve"> (капитальный ремонт и ремонт дорог и внутриквартальных проездов)  95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</si>
  <si>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2014 -2017 годы"  </t>
    </r>
    <r>
      <rPr>
        <sz val="12"/>
        <color rgb="FFFF0000"/>
        <rFont val="Times New Roman"/>
        <family val="1"/>
        <charset val="204"/>
      </rPr>
      <t>(капитальный ремонт и ремонт дорог и внутриквартальных проездов)  5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доля местного бюджета</t>
    </r>
  </si>
  <si>
    <r>
      <t>реализация мероприятий подпрограммы  "Капитальный ремонт многоквартирных домов на территории городского округа город Мегион"  по благоустройству дворовых территорий МКД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C00000"/>
        <rFont val="Times New Roman"/>
        <family val="1"/>
        <charset val="204"/>
      </rPr>
      <t xml:space="preserve">  (благоустройство дворовых территорий) 10, доля местного бюджета</t>
    </r>
  </si>
  <si>
    <r>
      <t>субсидии автономного округа на реализацию мероприятий подпрограммы  "Содействие проведению капитального ремонта многоквартирных домов на территории городского округа город Мегион"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(благоустройство дворовых территорий) 90</t>
    </r>
  </si>
  <si>
    <r>
      <t xml:space="preserve">реализация мероприятий  в рамках муниципальной программы "Мероприятия в области градостроительной деятельности городского округа город Мегион на 2014 год и  период  до 2016 года" </t>
    </r>
    <r>
      <rPr>
        <sz val="12"/>
        <color rgb="FFFF0000"/>
        <rFont val="Times New Roman"/>
        <family val="1"/>
        <charset val="204"/>
      </rPr>
      <t>(проведение инженерных изысканий, разработка пилотного проекта системы управления развитием территории городского округа)</t>
    </r>
  </si>
  <si>
    <t>6.3.Подпрограмма 4 "Развитие внутреннего и въездного туризма"</t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</si>
  <si>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 строительство модульной лыжной базы в п.Высокий)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</si>
  <si>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(ремонт спорткомплексов, раздел земельного участка)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</si>
  <si>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(обеспечение комплексной безопасностии комфортных условий в учреждения спорта, мероприятия по энергосбережению МБУ "Спорт-Альтаир")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</si>
  <si>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(реконструкция СК "Дельфин")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</si>
  <si>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</si>
  <si>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общегородских мероприятий)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</si>
  <si>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(подготовка к осенне-зимнему периоду учреждений спорта)</t>
    </r>
  </si>
  <si>
    <r>
      <t>Субвенции автономного округа на реализацию основных общеобразовательных программ</t>
    </r>
    <r>
      <rPr>
        <sz val="12"/>
        <color rgb="FFFF0000"/>
        <rFont val="Times New Roman"/>
        <family val="1"/>
        <charset val="204"/>
      </rPr>
      <t xml:space="preserve"> в дошкольных образовательных организациях</t>
    </r>
    <r>
      <rPr>
        <sz val="12"/>
        <color indexed="8"/>
        <rFont val="Times New Roman"/>
        <family val="1"/>
        <charset val="204"/>
      </rPr>
      <t xml:space="preserve"> в рамках подпрограммы  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</si>
  <si>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 xml:space="preserve">Субвенции на социальную поддержку отдельным категориям обущающихся  муниципальных общеобразовательных учреждений 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(питание льготной категории)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</si>
  <si>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Субвенции автономного округа на реализацию основных общеобразовательных программ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(госстандарт и классное руководство)</t>
    </r>
  </si>
  <si>
    <r>
      <t xml:space="preserve">Субсидия на софинансирование расходных обязательств местных бюджетов </t>
    </r>
    <r>
      <rPr>
        <sz val="12"/>
        <color rgb="FFFF0000"/>
        <rFont val="Times New Roman"/>
        <family val="1"/>
        <charset val="204"/>
      </rPr>
      <t>по организации питания обучающихся</t>
    </r>
    <r>
      <rPr>
        <sz val="12"/>
        <rFont val="Times New Roman"/>
        <family val="1"/>
        <charset val="204"/>
      </rPr>
      <t xml:space="preserve"> в муниципальных общеобразовательных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период  2015-2020 годов" </t>
    </r>
  </si>
  <si>
    <r>
      <t xml:space="preserve">Субсидии на создание условий </t>
    </r>
    <r>
      <rPr>
        <sz val="12"/>
        <color rgb="FFFF0000"/>
        <rFont val="Times New Roman"/>
        <family val="1"/>
        <charset val="204"/>
      </rPr>
      <t xml:space="preserve">для осуществления присмотра и ухода за детьми, содержание детей в частных организациях, </t>
    </r>
    <r>
      <rPr>
        <sz val="12"/>
        <color indexed="8"/>
        <rFont val="Times New Roman"/>
        <family val="1"/>
        <charset val="204"/>
      </rPr>
      <t xml:space="preserve">осуществляющих образовательную деятельность по реализации образовательных программ дошкольного образования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</si>
  <si>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 xml:space="preserve">Субвенции автономного округа на обеспечение  </t>
    </r>
    <r>
      <rPr>
        <b/>
        <sz val="11"/>
        <color rgb="FFC00000"/>
        <rFont val="Times New Roman"/>
        <family val="1"/>
        <charset val="204"/>
      </rPr>
      <t xml:space="preserve">дополнительных гарантий прав на жилое помещение </t>
    </r>
    <r>
      <rPr>
        <sz val="11"/>
        <color rgb="FFC00000"/>
        <rFont val="Times New Roman"/>
        <family val="1"/>
        <charset val="204"/>
      </rPr>
      <t xml:space="preserve"> детей-сирот и детей</t>
    </r>
    <r>
      <rPr>
        <sz val="11"/>
        <rFont val="Times New Roman"/>
        <family val="1"/>
        <charset val="204"/>
      </rPr>
      <t>, оставшимся без попечения родителей, а также лицам из числа детей-сирот и детей, оставшихся без попечения родителей в рамках подпрограммы "Преодаление социальной исключенности" государственной программы "Социальная поддержка жителей Ханты-Мансийского автономного округа – Югры" на 2014 – 2020 годы</t>
    </r>
  </si>
  <si>
    <r>
      <t xml:space="preserve">Распределение бюджетных ассигнований на реализацию муниципальных программ  городского округа город Мегион на 2016 и плановый период 2017-2018 годов.      </t>
    </r>
    <r>
      <rPr>
        <b/>
        <sz val="16"/>
        <color theme="1"/>
        <rFont val="Times New Roman"/>
        <family val="1"/>
        <charset val="204"/>
      </rPr>
      <t>ВАРИАНТ   НА______________________</t>
    </r>
  </si>
  <si>
    <t>Всего по программам на 2016 и плановый период 2017-2018 годов</t>
  </si>
  <si>
    <t>1.3.Подпрограмма "Приведение в соответствие нормам инженерно-технических мероприятий объектов гражданской обороны городского округа город Мегион"</t>
  </si>
  <si>
    <t>1.6.Подпрограмма "Построение (развитие), внедрение и эксплуатация аппаратно-программного комплекса "Безопасный город"</t>
  </si>
  <si>
    <r>
      <t>Переданные расходы в МКУ "Службу обеспечения"</t>
    </r>
    <r>
      <rPr>
        <b/>
        <i/>
        <sz val="8"/>
        <color theme="1"/>
        <rFont val="Times New Roman"/>
        <family val="1"/>
        <charset val="204"/>
      </rPr>
      <t>непрограммные (Дума и Ксч палата)</t>
    </r>
  </si>
  <si>
    <t xml:space="preserve">контрольные для местного бюджета </t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</si>
  <si>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помещений   Новая2- архив) </t>
    </r>
  </si>
  <si>
    <r>
      <t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 расходы по информатизации ДМС )</t>
    </r>
  </si>
  <si>
    <r>
      <t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г.Мегион)(5-доля местного бюджета)</t>
    </r>
  </si>
  <si>
    <t>Нераспределенные субсидии на развитие инфраструктуры 99/1</t>
  </si>
  <si>
    <r>
      <t xml:space="preserve"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(инженерные сети к индивидуальным жилым домам 30 мкр. г.Мегион) 80</t>
    </r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</si>
  <si>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(участок тепловых сетей2д800мм от УТ-4 до ул.50 лет Октября с переходом ул.Заречная, 2д700мм от ул.50 лет Октября)20 (2018г-25)</t>
    </r>
  </si>
  <si>
    <r>
      <t xml:space="preserve"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(участок тепловых сетей2д800мм от УТ-4 до ул.50 лет Октября с переходом ул.Заречная, 2д700мм от ул.50 лет Октября)80 (2018г.-75)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</si>
  <si>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(проектирование и строительство шатровой крыши Нефтяников 8)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</si>
  <si>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(ремонт  Нефтяников 8, (568,0 т.р.-кабинеты 115,309,315 и 273,0 тыс.р.- кабинеты 311,313,316)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</si>
  <si>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(выкупная стоимость жилого помещения) 11% (доля местного бюджета)</t>
    </r>
  </si>
  <si>
    <r>
      <t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(выкупная стоимость жилого помещения)89% доля</t>
    </r>
  </si>
  <si>
    <r>
      <t xml:space="preserve">реализация  мероприятий  подпрограммы "Ликвидация и расселение строений приспособленных для проживания"  расположенных на территории жилого городка СУ - 43, улице Губкина, 19(1) микрорайона, на пересечении улиц Губкина-Заречная в рамках муниципальной программы "Обеспечение доступным и комфортным жильём жителей  городского округа город Мегион в 2014-2020 годах"  </t>
    </r>
    <r>
      <rPr>
        <sz val="12"/>
        <color rgb="FFFF0000"/>
        <rFont val="Times New Roman"/>
        <family val="1"/>
        <charset val="204"/>
      </rPr>
      <t>ликвидация и расселение строений приспособленных для проживания (балочных массивов) 11% доля местного бюджета</t>
    </r>
  </si>
  <si>
    <r>
      <t xml:space="preserve">субсидии автономного округа на реализацию  мероприятий  подпрограммы "Улучшение жилищных условий отдельных категорий граждан""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ликвидация и расселение строений приспособленных для проживания (балочных массивов) 89% доля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</si>
  <si>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 входной группы ул Строителей 7/1) </t>
    </r>
  </si>
  <si>
    <t>Уточнено на 01.10.2015</t>
  </si>
  <si>
    <r>
      <t>Субсидии автономного округа и федерального бюджета на   мероприятия  подпрограммы "Обеспечение жильем молодых семей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95 (субсидии молодым семьям на приобретение жилья)</t>
    </r>
  </si>
  <si>
    <t xml:space="preserve">Субсидии автономного округа на улучшение жилищных условий молодых учителей в рамках подпрограммы  "Улучшение жилищных условий отдельных категорий граждан"  в рамках муниципальной программы "Обеспечение доступным и комфортным жильём жителей  городского округа город Мегион в 2014-2020 годах" </t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</si>
  <si>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(доля местного бюджета,  инженерные сети к индивидуальным жилым домам 30 мкр. г.Мегион)20 (2015-ПИР)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</si>
  <si>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(выкуп жилых помещений, в том числе по решению суда), без доли софинансирования)</t>
    </r>
  </si>
  <si>
    <t>реализация мероприятий подпрограммы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  на развитие   МФЦ за счет средств бюджета автономного округа (субсидии)</t>
  </si>
  <si>
    <t>реализация мероприятий подпрограммы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  в части предоставления  госуслуг в МФЦ за счет средств бюджета автономного округа (субсидии)</t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</si>
  <si>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"МФЦ</t>
    </r>
    <r>
      <rPr>
        <sz val="12"/>
        <color indexed="8"/>
        <rFont val="Times New Roman"/>
        <family val="1"/>
        <charset val="204"/>
      </rPr>
      <t>", местный бюджет)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</si>
  <si>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(спортивный комплекс с ледовой ареной)</t>
    </r>
  </si>
  <si>
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(присвоение спортивных разрядов и квалификационных категорий спортивных судей (средства местного бюджета)</t>
  </si>
  <si>
    <r>
      <t>Иные межбюджетные трансферты автономного округа на реализацию мероприятий  по содействию трудоустройства граждан в рамках 1 подпрограммы "Содействие трудоустройству граждан" государственной   программы "</t>
    </r>
    <r>
      <rPr>
        <sz val="11"/>
        <color rgb="FFFF0000"/>
        <rFont val="Times New Roman"/>
        <family val="1"/>
        <charset val="204"/>
      </rPr>
      <t xml:space="preserve">Содействие занятости населения в Ханты-мансийском автономном округе - Югры на 2014--2020 годы" </t>
    </r>
  </si>
  <si>
    <r>
      <t>Иные межбюджетные трансферты автономного округа на реализацию дополнительных мероприятий, направленных  на снижение напряженности на рынке труда в рамках 2 подпрограммы "</t>
    </r>
    <r>
      <rPr>
        <sz val="11"/>
        <color rgb="FFFF0000"/>
        <rFont val="Times New Roman"/>
        <family val="1"/>
        <charset val="204"/>
      </rPr>
      <t>Дополнительные мероприятия в области занятости населения</t>
    </r>
    <r>
      <rPr>
        <sz val="11"/>
        <color theme="1"/>
        <rFont val="Times New Roman"/>
        <family val="1"/>
        <charset val="204"/>
      </rPr>
      <t>" государственной   программы "</t>
    </r>
    <r>
      <rPr>
        <b/>
        <sz val="11"/>
        <color theme="1"/>
        <rFont val="Times New Roman"/>
        <family val="1"/>
        <charset val="204"/>
      </rPr>
      <t>Содействие занятости населения</t>
    </r>
    <r>
      <rPr>
        <sz val="11"/>
        <color theme="1"/>
        <rFont val="Times New Roman"/>
        <family val="1"/>
        <charset val="204"/>
      </rPr>
      <t xml:space="preserve"> в Ханты-мансийском автономном округе - Югры на 2014--2020 годы"</t>
    </r>
  </si>
  <si>
    <t>1.Программа "Развитие систем гражданской защиты населения городского округа город Мегион в 2014-2018 годах"</t>
  </si>
  <si>
    <r>
      <t>реализация мероприятий подпрограммы "Развитие и укрепление материально-технической базы единой диспетчерской службы городского округа город Мегион"  в рамках муниципальной программы "Развитие систем гражданской защиты населения городского округа город Мегион в 2014-2018 годах"</t>
    </r>
    <r>
      <rPr>
        <sz val="12"/>
        <color rgb="FFFF0000"/>
        <rFont val="Times New Roman"/>
        <family val="1"/>
        <charset val="204"/>
      </rPr>
      <t xml:space="preserve"> (обслуживание аппаратно-программного комплекса ИСТОК-М, содержание каналов связи, обеспечение информационной безопасности АПК "Система")</t>
    </r>
  </si>
  <si>
    <r>
      <t xml:space="preserve">реализация мероприятий подпрограммы  "Развитие системы оповещения населения при угрозе возникновения чрезвычайных ситуаций на территории городского округа город Мегион"  в рамках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>(обслуживание территориальной автоматизированной системы централизованного оповещения)</t>
    </r>
  </si>
  <si>
    <t>реализация мероприятий подпрограммы "Приведение в соответствие нормам инженерно-технических мероприятий объектов гражданской обороны городского округа город Мегион"  муниципальной программы "Развитие систем гражданской защиты населения городского округа город Мегион в 2014-2018 годах"</t>
  </si>
  <si>
    <r>
      <t xml:space="preserve">расходы на обеспечение деятельности (оказание услуг) муниципальных учреждений в рамках подпрограммы "Предупреждение и ликвидация чрезвычайных ситуаций" муниципальной программы "Развитие систем гражданской защиты населения городского округа город Мегион в 2014-2018 годах"  </t>
    </r>
    <r>
      <rPr>
        <sz val="12"/>
        <color rgb="FFFF0000"/>
        <rFont val="Times New Roman"/>
        <family val="1"/>
        <charset val="204"/>
      </rPr>
      <t>(содержание МКУ "Управление гражданской защиты населения")</t>
    </r>
  </si>
  <si>
    <r>
      <t xml:space="preserve">реализация мероприятий подпрограммы  "Предупреждение и ликвидация чрезвычайных ситуаций" в рамках 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>(предупреждение и ликвидация ЧС в период половодья, пожароопасного периода - обслуживание пожарных гидрантов, пожарного резервуара 450,0 т.р.+ резерв по ЧС 750,0 т.р.)</t>
    </r>
  </si>
  <si>
    <t xml:space="preserve">субсидии автономного округа на создание общественных спасательных постов в местах массового отдыха людей на водных объектах в рамках подпрограмма "Предупреждение и ликвидация чрезвычайных ситуаций" муниципальной программы "Развитие систем гражданской защиты населения городского округа город Мегион в 2014-2018 годах" </t>
  </si>
  <si>
    <r>
      <t xml:space="preserve">реализация мероприятий подпрограммы  "Создание общественных спасательных постов в местах массового отдыха людей на водных объектах" в рамках 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 xml:space="preserve">(доля софинансирования из местного бюджета 90/10) </t>
    </r>
  </si>
  <si>
    <t xml:space="preserve">субсидии автономного округа на реализацию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 </t>
  </si>
  <si>
    <r>
      <t>реализация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(организация мониторинга деятельности малого и среднего предпринимательства, проведение образовательных мероприятий, развитие молодежного предпринимательства)</t>
    </r>
  </si>
  <si>
    <t>3. Программа "Поддержка и развитие малого и среднего предпринимательства  на территории городского округа город Мегион на 2014-2020 годы"</t>
  </si>
  <si>
    <r>
      <t xml:space="preserve">реализация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(финансовая поддержка предпринимательства)</t>
    </r>
  </si>
  <si>
    <t>4.Программа "Поддержка  социально - ориентированных некомерческих организаций на 2014-2018 годы"</t>
  </si>
  <si>
    <t xml:space="preserve">реализация мероприятий муниципальной программы  "Поддержка  социально-ориентированных некомерческих организаций на 2014-2018 годы" </t>
  </si>
  <si>
    <t>6.Программа "Развитие культуры и туризма в городском округе город Мегион на 2014 -2020 годы"</t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</si>
  <si>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из местного бюджета на развитие библиотечной сети софинансирование 15%)</t>
    </r>
  </si>
  <si>
    <r>
      <t>субсидии автономного округа, за исключением субсидий на софинансирование капитальных вложений в объект муниципальной собственности подпрограммы "Обеспечение прав граждан на доступ к культурным ценностям и информации"  в рамках муниципальной программы "Развитие культуры и туризма в городском округе город Мегион на 2014 -2020 годы" (</t>
    </r>
    <r>
      <rPr>
        <sz val="12"/>
        <color rgb="FFFF0000"/>
        <rFont val="Times New Roman"/>
        <family val="1"/>
        <charset val="204"/>
      </rPr>
      <t>модернизация библиотек 85%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</si>
  <si>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(пополнение и оцифровка библиотечных фондов)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</si>
  <si>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(укрепление метериально технической базы учреждений: в 2016 году приобретение сценического оборудования МАУ "Театр музыки" - 588,6т.р., приобретение, установка и монтаж системы видеонаблюдения в МАУ "Экоцентр"- 349,3;  информатизация музея в 2017-2018 годах - 500,0 т.р.)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</si>
  <si>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(устранение предписаний надзорных органов, проведение текущего ремонта учреждений: МБУ"ЦБС" - 986,2 т.р.; МАУ "Театр музыки" - 270,0т.р.; МАУ "Экоцентр" - 711,2 т.р.; МАУ "Дворец искусств" -3523,2 т.р.)</t>
    </r>
  </si>
  <si>
    <r>
      <t>реализация мероприятий по строительству (реконструкции) в рамках подпрограммы "Обеспечение прав граждан на доступ к культурным ценностям и информации"  муниципальной программы "Развитие культуры и туризма в городском округе город Мегион на 2014 -2020 годы"</t>
    </r>
    <r>
      <rPr>
        <sz val="12"/>
        <color rgb="FFFF0000"/>
        <rFont val="Times New Roman"/>
        <family val="1"/>
        <charset val="204"/>
      </rPr>
      <t>(реконструкция МБУ "ДШИ №2" - 5%)</t>
    </r>
  </si>
  <si>
    <r>
      <t xml:space="preserve">субсидии на реализацию подпрограммы "Обеспечение прав граждан на доступ к культурным ценностям и информации"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(модернизация детских школ искусств, обновление материально-технической базы 85%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</si>
  <si>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из местного бюджета по модернизации детских школ искусств 15%)</t>
    </r>
  </si>
  <si>
    <r>
      <t xml:space="preserve">иные межбюджетные трансферты </t>
    </r>
    <r>
      <rPr>
        <sz val="12"/>
        <color rgb="FFFF0000"/>
        <rFont val="Times New Roman"/>
        <family val="1"/>
        <charset val="204"/>
      </rPr>
      <t xml:space="preserve">на комплектование книжных фондов библиотек муниципальных образований </t>
    </r>
    <r>
      <rPr>
        <sz val="12"/>
        <color theme="1"/>
        <rFont val="Times New Roman"/>
        <family val="1"/>
        <charset val="204"/>
      </rPr>
      <t>и государственных библиотек городов Москвы и Санкт-Петербурга в рамках подпрограммы "Обеспечение прав граждан на доступ к культурным ценностям и информации" муниципальной программы "Развитие культуры и туризма в городском округе город Мегион на 2014 -2020 годы"</t>
    </r>
    <r>
      <rPr>
        <sz val="12"/>
        <color rgb="FFFF0000"/>
        <rFont val="Times New Roman"/>
        <family val="1"/>
        <charset val="204"/>
      </rPr>
      <t xml:space="preserve"> за счет средств федерального бюджета</t>
    </r>
  </si>
  <si>
    <r>
      <t xml:space="preserve">реализация мероприятий подпрограммы "Укрепление единого культурного пространства в городском округе"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(создание концертных и театральных постановок, организация и проведение мероприятий, праздников, конкурсов, в том числе выплаты ВОВ-600,0 т.р., новогодние подарки-600,0 т.р.)</t>
    </r>
  </si>
  <si>
    <t>расходы на обеспечение деятельности (оказание услуг) муниципальных учреждений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</t>
  </si>
  <si>
    <t>иные межбюджетные трансферты на реализацию мероприятий подпрограммы "Развитие и организационное обеспечение деятельности учреждений, подведомственных отделу культуры администрации города " муниципальной программы "Развитие культуры и туризма в муниципальном образовании  город Мегион на 2014 -2020 годы"</t>
  </si>
  <si>
    <t>расходы на обеспечение деятельности (оказание услуг) муниципальных учреждений в рамках подпрограммы "Развитие и организационное обеспечение деятельности учреждений, подведомственных отделу культуры администрации города " муниципальной программы "Развитие культуры и туризма в городском округе город Мегион на 2014 -2020 годы"</t>
  </si>
  <si>
    <t>8.Программа "Информационное обеспечение деятельности органов местного самоуправления  городского округа  город Мегион на 2014 -2018годы"</t>
  </si>
  <si>
    <r>
      <t xml:space="preserve">расходы на обеспечение деятельности (оказание услуг) муниципальных учреждений в рамках муниципальной программы  "Информационное обеспечение деятельности органов местного самоуправления  городского округа  город Мегион на 2014 -2018 годы" ( обеспечение деятельности </t>
    </r>
    <r>
      <rPr>
        <sz val="12"/>
        <color rgb="FFFF0000"/>
        <rFont val="Times New Roman"/>
        <family val="1"/>
        <charset val="204"/>
      </rPr>
      <t>"МБУ ИА"Мегионские новости"</t>
    </r>
    <r>
      <rPr>
        <sz val="12"/>
        <color theme="1"/>
        <rFont val="Times New Roman"/>
        <family val="1"/>
        <charset val="204"/>
      </rPr>
      <t xml:space="preserve">) </t>
    </r>
  </si>
  <si>
    <r>
      <t xml:space="preserve">реализация мероприятий муниципальной программы  "Информационное обеспечение деятельности органов местного самоуправления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(производство и трансляция информационных материалов на телевидении, в эфире местной радиостанции, публикация материалов в СМИ, изготовление полиграфической продукции, услуги фотографа, приобретение оборудования и программного обеспечения для организации видеосъемки в условиях студии управления информационной политики)</t>
    </r>
  </si>
  <si>
    <t>12.Программа "Развитие информационного общества на территории   городского округа  город Мегион на 2014 -2018 годы"</t>
  </si>
  <si>
    <r>
      <t xml:space="preserve">расходы на обеспечение деятельности (оказание услуг) муниципальных учреждений в рамках  муниципальной программы  "Развитие информационного общества на территории 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(обеспечение деятельности МБУ "Вектор")</t>
    </r>
  </si>
  <si>
    <r>
      <t xml:space="preserve">реализация мероприятий  в рамках муниципальной программы  "Развитие информационного общества на территории 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(обеспечение доступа к информации о деятельности органов местного самоуправления, развитие и сопровождение инфаструктуры электронного правительства и информационных систем)</t>
    </r>
  </si>
  <si>
    <t>13.Программа "Развитие транспортной системы  городского округа  город Мегион на 2014 -2018 годы"</t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</si>
  <si>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(автомобильная дорога к пристани г.Мегион )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</si>
  <si>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( Выполнение ПИР на строительство дорог) 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</si>
  <si>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(капитальный ремонт дорог, устройство тротуаров, подъездов,стоянок) без доли софинансирования</t>
    </r>
  </si>
  <si>
    <r>
      <t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(реконструкция автодорог: улица Академика Губкина)  5% (доля местного бюджета)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</si>
  <si>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(реконструкция автодорог: улица Академика Губкина)  </t>
    </r>
    <r>
      <rPr>
        <sz val="12"/>
        <color rgb="FFC00000"/>
        <rFont val="Times New Roman"/>
        <family val="1"/>
        <charset val="204"/>
      </rPr>
      <t>95</t>
    </r>
  </si>
  <si>
    <r>
      <t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 5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</si>
  <si>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  </t>
    </r>
    <r>
      <rPr>
        <sz val="12"/>
        <color rgb="FFC00000"/>
        <rFont val="Times New Roman"/>
        <family val="1"/>
        <charset val="204"/>
      </rPr>
      <t>95/5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</si>
  <si>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(капитальный ремонт дорог, исполнительный лист)</t>
    </r>
  </si>
  <si>
    <r>
      <t xml:space="preserve">реализация мероприятий подпрограммы "Развитие транспортной системы"  по предоставлению субсидии организациям, оказывающим предоставление транспортных услуг по перевозке пассажиров по маршрутной сети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(организация пассажирских перевозок)</t>
    </r>
  </si>
  <si>
    <r>
      <t xml:space="preserve">реализация мероприятий подпрограммы "Повышение безопасности дорожного движения в городском округе город Мегион" по совершенствованию работы с участниками дорожного движения в рамках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(освещение вопросов в СМИ, издание печатной продукции и размещение на рекламных щитах, баннерах и перетяжках информации пропагандисткой и профилактирующей информации)</t>
    </r>
  </si>
  <si>
    <r>
      <t xml:space="preserve">реализация мероприятий подпрограммы  "Повышение безопасности дорожного движения в городском округе город Мегион" по профилактике детского и юношеского дорожно-транспортного травматизма   в рамках муниципальной программы "Развитие транспортной системы  городского округа  город Мегион на 2014 -2018  годы" </t>
    </r>
    <r>
      <rPr>
        <sz val="12"/>
        <color rgb="FFFF0000"/>
        <rFont val="Times New Roman"/>
        <family val="1"/>
        <charset val="204"/>
      </rPr>
      <t>(проведение массовых мероприятий с детьми (конкурсы, фестивали отрядов юных инспекторов движения "Безопасное колесо", профильные смены активистов отрядов юных инспекторов движения, конкурсы образовательных учреждений по профилактике детского дорожно-транспортного травматизма и т.д.)</t>
    </r>
  </si>
  <si>
    <r>
      <t xml:space="preserve">реализация мероприятий подпрограммы "Повышение безопасности дорожного движения в городском округе город Мегион"совершенствованию условий движения и организации  дорожного движения на улично-дорожной сети города   в рамках  муниципальной программы "Развитие транспортной системы  городского округа  город Мегион на 2014 -2018  годы" </t>
    </r>
    <r>
      <rPr>
        <sz val="12"/>
        <color rgb="FFFF0000"/>
        <rFont val="Times New Roman"/>
        <family val="1"/>
        <charset val="204"/>
      </rPr>
      <t xml:space="preserve"> (строительство, реконструкция, техническое перевооружение нерегулируемых пешеходных переходов, в том числе прилегающих непосредственно к дошкольным образовательным учреждениям, образовательным учреждениям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движения,  монтаж технических средств организации дорожного движения, реконструкция, строительство, устройство на улично-дорожной сети пешеходных ограждений) (2015г.-строительство автогородка)</t>
    </r>
  </si>
  <si>
    <t>14.Программа "Развитие жилищно-коммунального комплекса и повышение энергетической эффективности в  городском округе  город Мегион на 2014 -20183 годы"</t>
  </si>
  <si>
    <r>
      <t>рреализация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2014 -2018годы" (</t>
    </r>
    <r>
      <rPr>
        <sz val="12"/>
        <color rgb="FFFF0000"/>
        <rFont val="Times New Roman"/>
        <family val="1"/>
        <charset val="204"/>
      </rPr>
      <t>противопаводковые мероприятия-1,0м.р ; содержание кладбища-1,3 м.р,; уход за газонами и цветники-7,1 м.р.; снос строений-2,2 м.р,; ремонт и установка детских площадок-18,5 м.р.; уличные сети и освещение-25,4 м.р,; новогодние мероприятия- 8,0 м.р.; благоустройстыво-3,0 м.р.)</t>
    </r>
  </si>
  <si>
    <r>
      <t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в 2015 г-</t>
    </r>
    <r>
      <rPr>
        <sz val="12"/>
        <color rgb="FFFF0000"/>
        <rFont val="Times New Roman"/>
        <family val="1"/>
        <charset val="204"/>
      </rPr>
      <t xml:space="preserve">строительство кладбища,  </t>
    </r>
    <r>
      <rPr>
        <sz val="12"/>
        <color rgb="FF7030A0"/>
        <rFont val="Times New Roman"/>
        <family val="1"/>
        <charset val="204"/>
      </rPr>
      <t>за счет субсидии 99%</t>
    </r>
  </si>
  <si>
    <r>
      <t xml:space="preserve"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 не менее  </t>
    </r>
    <r>
      <rPr>
        <sz val="12"/>
        <color rgb="FFFF0000"/>
        <rFont val="Times New Roman"/>
        <family val="1"/>
        <charset val="204"/>
      </rPr>
      <t>1% доля местного бюджета-441,7 т.р.</t>
    </r>
  </si>
  <si>
    <r>
      <t>субсидии  автономного округа за исключением субсидий на  софинансирование капитальных вложений в объект муниципальной собственности  подпрограммы "Создание условий для обеспечения качественными коммунальными услугами" госпрограммы  " Развитие ЖКК и повышение энергетической эффективности в ХМАО-Юнгре на 2014-2020годы" в рамках муниципальной программы   "Развитие жилищно-коммунального комлекса и повышение энергетической эффективности в  городском округе  город Мегион на 2014 -2018 годы" (</t>
    </r>
    <r>
      <rPr>
        <sz val="12"/>
        <color rgb="FFFF0000"/>
        <rFont val="Times New Roman"/>
        <family val="1"/>
        <charset val="204"/>
      </rPr>
      <t>подготовка к осенне-зимнему периоду</t>
    </r>
    <r>
      <rPr>
        <sz val="12"/>
        <rFont val="Times New Roman"/>
        <family val="1"/>
        <charset val="204"/>
      </rPr>
      <t xml:space="preserve">) </t>
    </r>
    <r>
      <rPr>
        <sz val="12"/>
        <color rgb="FFC00000"/>
        <rFont val="Times New Roman"/>
        <family val="1"/>
        <charset val="204"/>
      </rPr>
      <t>95,99</t>
    </r>
  </si>
  <si>
    <r>
      <t>субсидии  автономного округа на софинансирование капитальных вложений в объект муниципальной собственности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(строительство канализационных сетей в п.Высокий)95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</si>
  <si>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(строительство канализационных сетей в п.Высокий) 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</si>
  <si>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(Реконструкция КОС-2000м3/сут. -ПИР, исполнение решения суда)</t>
    </r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</si>
  <si>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</t>
    </r>
    <r>
      <rPr>
        <sz val="12"/>
        <color rgb="FFFF0000"/>
        <rFont val="Times New Roman"/>
        <family val="1"/>
        <charset val="204"/>
      </rPr>
      <t>газификация п.Высокого,  5</t>
    </r>
    <r>
      <rPr>
        <sz val="12"/>
        <rFont val="Times New Roman"/>
        <family val="1"/>
        <charset val="204"/>
      </rPr>
      <t xml:space="preserve"> доля местного бюджета</t>
    </r>
  </si>
  <si>
    <r>
      <t>субсидии  автономного округа на софинансирование капитальных вложений в объект муниципальной собственности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 Мегион на 2014 -2018 годы" (</t>
    </r>
    <r>
      <rPr>
        <sz val="12"/>
        <color rgb="FFFF0000"/>
        <rFont val="Times New Roman"/>
        <family val="1"/>
        <charset val="204"/>
      </rPr>
      <t>газификация п.Высокий</t>
    </r>
    <r>
      <rPr>
        <sz val="12"/>
        <rFont val="Times New Roman"/>
        <family val="1"/>
        <charset val="204"/>
      </rPr>
      <t xml:space="preserve">) </t>
    </r>
    <r>
      <rPr>
        <sz val="12"/>
        <color rgb="FFC00000"/>
        <rFont val="Times New Roman"/>
        <family val="1"/>
        <charset val="204"/>
      </rPr>
      <t xml:space="preserve"> 95</t>
    </r>
  </si>
  <si>
    <r>
      <t xml:space="preserve">субсидии  автономного округа на софинансирование капитальных вложений в объект муниципальной собственности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 Мегион на 2014 -2018 годы" (реконструкция 4-х КНС) </t>
    </r>
    <r>
      <rPr>
        <sz val="12"/>
        <color rgb="FFC00000"/>
        <rFont val="Times New Roman"/>
        <family val="1"/>
        <charset val="204"/>
      </rPr>
      <t xml:space="preserve"> 95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</si>
  <si>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реконструкция 4-х КНС</t>
    </r>
    <r>
      <rPr>
        <sz val="12"/>
        <color rgb="FFFF0000"/>
        <rFont val="Times New Roman"/>
        <family val="1"/>
        <charset val="204"/>
      </rPr>
      <t>,  5</t>
    </r>
    <r>
      <rPr>
        <sz val="12"/>
        <rFont val="Times New Roman"/>
        <family val="1"/>
        <charset val="204"/>
      </rPr>
      <t xml:space="preserve"> доля местного бюджета</t>
    </r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</si>
  <si>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  </r>
    <r>
      <rPr>
        <sz val="12"/>
        <color rgb="FFFF0000"/>
        <rFont val="Times New Roman"/>
        <family val="1"/>
        <charset val="204"/>
      </rPr>
      <t>(реконструкция и расширение хозпитьевого водоснабжения, ПИР)</t>
    </r>
  </si>
  <si>
    <r>
      <t xml:space="preserve">реализация мероприятий  подпрограммы "Модернизация и реформирование жилищно-коммунального комплекса городского округа город Мегион"  по предоставлению субсидии в целях компенсация выпадающих доходов организациям, предоставляющим населению услуги ЖКХ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</t>
    </r>
    <r>
      <rPr>
        <sz val="12"/>
        <color rgb="FFFF0000"/>
        <rFont val="Times New Roman"/>
        <family val="1"/>
        <charset val="204"/>
      </rPr>
      <t>(вывоз жидких бытовых отходов )</t>
    </r>
  </si>
  <si>
    <r>
      <t>субвенции автономного округа на реализацию мероприятий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(</t>
    </r>
    <r>
      <rPr>
        <sz val="12"/>
        <color rgb="FFFF0000"/>
        <rFont val="Times New Roman"/>
        <family val="1"/>
        <charset val="204"/>
      </rPr>
      <t>компенсация выпадающих доходов организациям, предоставляющим населению услуги газоснабжения)</t>
    </r>
  </si>
  <si>
    <r>
      <t xml:space="preserve">реализация мероприятий  подпрограммы  </t>
    </r>
    <r>
      <rPr>
        <sz val="12"/>
        <rFont val="Times New Roman"/>
        <family val="1"/>
        <charset val="204"/>
      </rPr>
      <t>"Энергосбережение  и повышение  энергетической эффективности и энергобезоавсности муниципального образования городской округ город Мегион" по оснащению индивидуальными приборами учета энергоресурсов</t>
    </r>
    <r>
      <rPr>
        <sz val="12"/>
        <color theme="1"/>
        <rFont val="Times New Roman"/>
        <family val="1"/>
        <charset val="204"/>
      </rPr>
      <t xml:space="preserve">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C00000"/>
        <rFont val="Times New Roman"/>
        <family val="1"/>
        <charset val="204"/>
      </rPr>
      <t>(оснащение индивидуальными приборами учета энергоресурсов муниципального жилого фонда-3000,0 т.р., замена насосного парка ЦТП и ПС на энергоэффективные-3000,0т.р.)</t>
    </r>
  </si>
  <si>
    <t xml:space="preserve">реализация мероприятий  подпрограммы  "Капитальный ремонт, реконструкция и ремонт  муниципального жилого фонда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</si>
  <si>
    <t xml:space="preserve">реализация мероприятий подпрограммы  "Содействие проведению капитального ремонта многоквартирных домов на территории городского округа город Мегион" по капитальному ремонту МКД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</si>
  <si>
    <t>16.Программа  "Формирование доступной среды для инвалидов и других маломобильных групп  населения  на  территории  городского  округа город Мегион на 2014 год и плановый период до 2018 года"</t>
  </si>
  <si>
    <r>
      <t xml:space="preserve">рализация мероприятий  в рамках муниципальной программы  "Формирование доступной среды для инвалидов и других маломобильных групп  населения  на  территории  городского  округа город Мегион на 2014 год и плановый перод до 2018 года"  </t>
    </r>
    <r>
      <rPr>
        <sz val="12"/>
        <color rgb="FFC00000"/>
        <rFont val="Times New Roman"/>
        <family val="1"/>
        <charset val="204"/>
      </rPr>
      <t>(сооружение пандусов, поручней, входных групп, подъемников)</t>
    </r>
  </si>
  <si>
    <t>17.Программа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</t>
  </si>
  <si>
    <r>
  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(софинансирование развитие общественных формирований правоохранительной направленности 70/30)</t>
    </r>
  </si>
  <si>
    <t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(установка систем видеообзора)</t>
  </si>
  <si>
    <t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(софинансирование установка систем видеообзора 80/20)</t>
  </si>
  <si>
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</si>
  <si>
    <r>
      <t xml:space="preserve">реализация мероприятий  подпрограммы "Профилактика незаконного оборота и потребления наркотических средств и психотропных веществ"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(проведение спортивных, культурно-массовых мероприятий, изготовление и размещение социальной рекламы)</t>
    </r>
  </si>
  <si>
    <t>18.Программа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2014-2018 годы"</t>
  </si>
  <si>
    <r>
      <t>Реализация мероприятий  программы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2014-2018 годы"</t>
    </r>
    <r>
      <rPr>
        <sz val="12"/>
        <color rgb="FFFF0000"/>
        <rFont val="Times New Roman"/>
        <family val="1"/>
        <charset val="204"/>
      </rPr>
      <t xml:space="preserve"> (изготовление видеороликов, листовок,методических пособий, проведение лекций, тренингов, конкурсов, мероприятий, проведение ежегодного конкурса "Лица нашего города")</t>
    </r>
  </si>
  <si>
    <t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(создание условий для деятельности народных дружин)</t>
  </si>
  <si>
    <t>Содержание вновь вводимого объекта "Детский сад на 260 мест"</t>
  </si>
  <si>
    <t>Содержание вновь вводимого объекта "Детский сад на 320 мест"</t>
  </si>
  <si>
    <t>Расходы на обеспечение деятельности муниципальных учреждений, в том числе:</t>
  </si>
  <si>
    <t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установка видеосистем в наиболее криминогенных общественных местах , обслуживание систем видеонаблюдения за счет средств местного бюджета</t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</si>
  <si>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</t>
    </r>
    <r>
      <rPr>
        <sz val="12"/>
        <color rgb="FFFF0000"/>
        <rFont val="Times New Roman"/>
        <family val="1"/>
        <charset val="204"/>
      </rPr>
      <t xml:space="preserve"> по подготовке  к осенне-зимнему периоду  </t>
    </r>
    <r>
      <rPr>
        <sz val="12"/>
        <color theme="1"/>
        <rFont val="Times New Roman"/>
        <family val="1"/>
        <charset val="204"/>
      </rPr>
      <t>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(в том числе софинансирование из средств местного бюджета не менее 5%)</t>
    </r>
  </si>
  <si>
    <r>
      <t xml:space="preserve">Субсидии  автономного округа  </t>
    </r>
    <r>
      <rPr>
        <b/>
        <sz val="12"/>
        <color theme="1"/>
        <rFont val="Times New Roman"/>
        <family val="1"/>
        <charset val="204"/>
      </rPr>
      <t>на реализацию Указов Президента РФ</t>
    </r>
    <r>
      <rPr>
        <sz val="12"/>
        <color theme="1"/>
        <rFont val="Times New Roman"/>
        <family val="1"/>
        <charset val="204"/>
      </rPr>
      <t xml:space="preserve"> подпрограмма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 xml:space="preserve">(средства автономного округа 95%) </t>
    </r>
  </si>
  <si>
    <r>
      <t xml:space="preserve"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b/>
        <sz val="12"/>
        <color rgb="FFFF0000"/>
        <rFont val="Times New Roman"/>
        <family val="1"/>
        <charset val="204"/>
      </rPr>
      <t>(доля софинансирования местного бюджета к Указам Президента РФ 5%)</t>
    </r>
  </si>
  <si>
    <r>
      <t xml:space="preserve">Субсидии автономного округа </t>
    </r>
    <r>
      <rPr>
        <sz val="12"/>
        <color rgb="FFFF0000"/>
        <rFont val="Times New Roman"/>
        <family val="1"/>
        <charset val="204"/>
      </rPr>
      <t xml:space="preserve"> на реализацию Указов Президента РФ </t>
    </r>
    <r>
      <rPr>
        <sz val="12"/>
        <color theme="1"/>
        <rFont val="Times New Roman"/>
        <family val="1"/>
        <charset val="204"/>
      </rPr>
      <t xml:space="preserve">подпрограмма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b/>
        <sz val="12"/>
        <color rgb="FFFF0000"/>
        <rFont val="Times New Roman"/>
        <family val="1"/>
        <charset val="204"/>
      </rPr>
      <t>(софинансирование средства автономного округа по  учреждениям доп.образования в культуре 95%)</t>
    </r>
  </si>
  <si>
    <r>
      <t xml:space="preserve">расходы на обеспечение деятельности (оказания услуг) муниципальных учреждений в рамках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b/>
        <sz val="12"/>
        <color rgb="FFFF0000"/>
        <rFont val="Times New Roman"/>
        <family val="1"/>
        <charset val="204"/>
      </rPr>
      <t>(софинансирование средства местного бюджета по  учреждениям доп.образования в культуре 5%)</t>
    </r>
  </si>
  <si>
    <r>
      <t xml:space="preserve">Субсидии автономного округа </t>
    </r>
    <r>
      <rPr>
        <sz val="12"/>
        <color rgb="FFFF0000"/>
        <rFont val="Times New Roman"/>
        <family val="1"/>
        <charset val="204"/>
      </rPr>
      <t>на реализацию Указов Президента</t>
    </r>
    <r>
      <rPr>
        <sz val="12"/>
        <color theme="1"/>
        <rFont val="Times New Roman"/>
        <family val="1"/>
        <charset val="204"/>
      </rPr>
      <t xml:space="preserve"> подпрограмма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(софинансирование автономного округа в доли 95%)</t>
    </r>
  </si>
  <si>
    <r>
      <t xml:space="preserve">расходы на обеспечение деятельности (оказание услуг) муниципальных учреждений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реализация Указов Президента в учреждениях культуры в доли 5%)</t>
    </r>
  </si>
  <si>
    <r>
      <t xml:space="preserve"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(присвоение спортивных разрядов и квалификационных категорий спортивных судей (средства местного бюджета)</t>
    </r>
  </si>
  <si>
    <r>
      <t xml:space="preserve">Субсидии  автономного округа  </t>
    </r>
    <r>
      <rPr>
        <b/>
        <sz val="12"/>
        <color theme="1"/>
        <rFont val="Times New Roman"/>
        <family val="1"/>
        <charset val="204"/>
      </rPr>
      <t>на реализацию Указов Президента РФ</t>
    </r>
    <r>
      <rPr>
        <sz val="12"/>
        <color theme="1"/>
        <rFont val="Times New Roman"/>
        <family val="1"/>
        <charset val="204"/>
      </rPr>
      <t xml:space="preserve"> подпрограмма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 xml:space="preserve">(средства автономного округа в доли 95%) 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</si>
  <si>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 и общегородских мероприятий)</t>
    </r>
  </si>
  <si>
    <r>
      <t xml:space="preserve">субвенции автономного округа </t>
    </r>
    <r>
      <rPr>
        <sz val="12"/>
        <color rgb="FFC00000"/>
        <rFont val="Times New Roman"/>
        <family val="1"/>
        <charset val="204"/>
      </rPr>
      <t>на организацию отдыха и оздоровления детей</t>
    </r>
    <r>
      <rPr>
        <sz val="12"/>
        <color indexed="8"/>
        <rFont val="Times New Roman"/>
        <family val="1"/>
        <charset val="204"/>
      </rPr>
      <t xml:space="preserve"> в рамках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средства автономного округа 70%</t>
    </r>
  </si>
  <si>
    <r>
      <t>реализация мероприятий подпрограммы ""Развитие молодежного движения, организация отдыха, оздоровления, занятости детей, подростков и молодежи городского округа город Мегион на 2014-2020 годы"" муниципальной программы ""Развитие системы образования  и молодежной политики городского округа город Мегион на 2014 год и плановый период 2015-2020 годов"</t>
    </r>
    <r>
      <rPr>
        <sz val="12"/>
        <color rgb="FFFF0000"/>
        <rFont val="Times New Roman"/>
        <family val="1"/>
        <charset val="204"/>
      </rPr>
      <t xml:space="preserve"> (организация трудовых отрядов)</t>
    </r>
  </si>
  <si>
    <r>
      <t xml:space="preserve">иные межбюджетные трансферты на реализацию мероприятий подпрограммы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30%</t>
    </r>
    <r>
      <rPr>
        <sz val="12"/>
        <color indexed="8"/>
        <rFont val="Times New Roman"/>
        <family val="1"/>
        <charset val="204"/>
      </rPr>
      <t xml:space="preserve"> к средствам автономного округа на оплату стоимости питания детям школьного возраста) </t>
    </r>
  </si>
  <si>
    <r>
  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(софинансирование установка систем видеообзора 80/20)</t>
    </r>
  </si>
  <si>
    <r>
  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(установка систем видеообзора)</t>
    </r>
  </si>
  <si>
    <r>
  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(создание условий для деятельности народных дружин)</t>
    </r>
  </si>
  <si>
    <r>
      <t>Иные межбюджетные трансферты автономного округа на реализацию мероприятий  по содействию трудоустройства граждан в рамках 1 подпрограммы</t>
    </r>
    <r>
      <rPr>
        <sz val="11"/>
        <color rgb="FFFF0000"/>
        <rFont val="Times New Roman"/>
        <family val="1"/>
        <charset val="204"/>
      </rPr>
      <t xml:space="preserve"> "Содействие трудоустройству граждан"</t>
    </r>
    <r>
      <rPr>
        <sz val="11"/>
        <color theme="1"/>
        <rFont val="Times New Roman"/>
        <family val="1"/>
        <charset val="204"/>
      </rPr>
      <t xml:space="preserve"> государственной   программы "</t>
    </r>
    <r>
      <rPr>
        <sz val="11"/>
        <color rgb="FFFF0000"/>
        <rFont val="Times New Roman"/>
        <family val="1"/>
        <charset val="204"/>
      </rPr>
      <t xml:space="preserve">Содействие занятости населения в Ханты-мансийском автономном округе - Югры на 2014--2020 годы" </t>
    </r>
  </si>
  <si>
    <r>
      <t xml:space="preserve"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(МАУ "КОПУСС")</t>
    </r>
  </si>
  <si>
    <r>
      <t>реализация мероприятий на приобретение объектов капитального строительства дошкольных образовательных учрежденийв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</t>
    </r>
    <r>
      <rPr>
        <sz val="12"/>
        <color rgb="FFFF0000"/>
        <rFont val="Times New Roman"/>
        <family val="1"/>
        <charset val="204"/>
      </rPr>
      <t xml:space="preserve"> (доля софинансирования   за счет средств местного бюджета по детскоим садам на 260 мест в 11 мкр. г.Мегиона и детского сада на 320 мест в 19 мкр. г.Мегиона)</t>
    </r>
  </si>
  <si>
    <r>
      <t>рреализация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2014 -2018годы" (</t>
    </r>
    <r>
      <rPr>
        <sz val="12"/>
        <color rgb="FFFF0000"/>
        <rFont val="Times New Roman"/>
        <family val="1"/>
        <charset val="204"/>
      </rPr>
      <t>противопаводковые мероприятия-1,0м.р ; содержание кладбища-1,3 м.р,; уход за газонами и цветники-7,1 м.р.; снос строений-2,2 м.р,; ремонт и установка детских площадок-18,5 м.р.; уличные сети и освещение-25,4 м.р,; новогодние мероприятия- 8,0 м.р.; благоустройстыво-3,0 м.р.+2 714,6 т.р. отлов бродячих животных)</t>
    </r>
  </si>
  <si>
    <r>
      <t xml:space="preserve">Мероприятий по подпрограмме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30%</t>
    </r>
    <r>
      <rPr>
        <sz val="12"/>
        <color indexed="8"/>
        <rFont val="Times New Roman"/>
        <family val="1"/>
        <charset val="204"/>
      </rPr>
      <t xml:space="preserve"> к средствам автономного округа на оплату стоимости питания детям школьного возраста) </t>
    </r>
  </si>
  <si>
    <r>
      <t xml:space="preserve">субсидии автономного округа </t>
    </r>
    <r>
      <rPr>
        <sz val="12"/>
        <color rgb="FFC00000"/>
        <rFont val="Times New Roman"/>
        <family val="1"/>
        <charset val="204"/>
      </rPr>
      <t xml:space="preserve">на оплату стоимости питания детям школьного возраста </t>
    </r>
    <r>
      <rPr>
        <sz val="12"/>
        <color indexed="8"/>
        <rFont val="Times New Roman"/>
        <family val="1"/>
        <charset val="204"/>
      </rPr>
      <t xml:space="preserve">в оздоровительных лагерях с дневным пребыванием детей в рамках  подпрограммы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 xml:space="preserve">доля автономного округа 70% </t>
    </r>
  </si>
  <si>
    <r>
      <t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2014 -2020 годы" (департамент финансов-</t>
    </r>
    <r>
      <rPr>
        <sz val="12"/>
        <color rgb="FFFF0000"/>
        <rFont val="Times New Roman"/>
        <family val="1"/>
        <charset val="204"/>
      </rPr>
      <t>страхование, диспансеризация, ч/в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</si>
  <si>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смотров-конкурсов, и общегородских мероприятий)</t>
    </r>
  </si>
  <si>
    <t>22. Программа "Развитие муниципального управления на 2015 - 2019 годы"</t>
  </si>
  <si>
    <t>приобретение жилья, в целях реализации городским округом полномочий в области жилищных отношений, установленных законодательством РФ-11% (доля местного бюджета)</t>
  </si>
  <si>
    <t>субвенции на реализацию дошкольными образовательными организациями основных общеобразовательных программ дошкольного образования</t>
  </si>
  <si>
    <r>
      <t xml:space="preserve">Субвенции на </t>
    </r>
    <r>
      <rPr>
        <sz val="12"/>
        <color rgb="FFFF0000"/>
        <rFont val="Times New Roman"/>
        <family val="1"/>
        <charset val="204"/>
      </rPr>
      <t xml:space="preserve">обеспечение  дополнительных гарантий прав на жилое помещение </t>
    </r>
    <r>
      <rPr>
        <sz val="12"/>
        <rFont val="Times New Roman"/>
        <family val="1"/>
        <charset val="204"/>
      </rPr>
      <t xml:space="preserve"> детей-сирот и детей, оставшимся без попечения родителей, а также лицам из числа детей-сирот и детей, оставшихся без попечения родителей</t>
    </r>
  </si>
  <si>
    <r>
      <t xml:space="preserve">Субвенции  автономного округа на осуществление деятельности по </t>
    </r>
    <r>
      <rPr>
        <sz val="12"/>
        <color rgb="FFFF0000"/>
        <rFont val="Times New Roman"/>
        <family val="1"/>
        <charset val="204"/>
      </rPr>
      <t>опеке и попечительству</t>
    </r>
  </si>
  <si>
    <t>Субвенции на реализацию полномочий, указанных в пунктах 3.1, 3.2 статьи 2 Закона Ханты-Мансийского автономного округа -Югры от 31 марта 2009 года №36-оз " О наделении органов местного самоуправления муниципальных образований ХМАО-Югры отдельными госполномочиями для обеспечсения жилыми помещениями отдельных категорий граждан"</t>
  </si>
  <si>
    <t>2017 год</t>
  </si>
  <si>
    <t>целевые межбюджетные трансферты</t>
  </si>
  <si>
    <t>2018 год</t>
  </si>
  <si>
    <t>2019 год</t>
  </si>
  <si>
    <t>Укрепление материально-технической базы образовательных организаций в сфере физической культуры и спорта</t>
  </si>
  <si>
    <t>Установка, ремонт, содержание детских игровых площадок</t>
  </si>
  <si>
    <t>Развитие профилактической антинаркотической деятельности-проведение спортивных, культурно-массовых мероприятий, изготовление и размещение социальной рекламы</t>
  </si>
  <si>
    <t>Приложение 4</t>
  </si>
  <si>
    <t xml:space="preserve">к пояснительной записке </t>
  </si>
  <si>
    <t>Информация об объемах бюджетных ассигнований, направляемых на государственную (муниципальную) поддержку семьи и детей, предусмотренных в проекте решения Думы города Мегиона "О бюджете городского округа город Мегион на 2017 год и плановый период 2018 и 2019 годов"</t>
  </si>
  <si>
    <t>Расходы на обеспечение деятельности (оказание услуг) муниципальных учреждений дополнительного образования детей, в том числе:</t>
  </si>
  <si>
    <t>Расходы на обеспечение деятельности (оказание услуг) муниципальных учреждений дополнительного образования детей в сфере физической культуры и спорта, в том числе:</t>
  </si>
  <si>
    <r>
      <t xml:space="preserve">Субвенции автономного округа на осуществление полномочий по образованию и организации деятельности </t>
    </r>
    <r>
      <rPr>
        <sz val="12"/>
        <color rgb="FFFF0000"/>
        <rFont val="Times New Roman"/>
        <family val="1"/>
        <charset val="204"/>
      </rPr>
      <t>комиссий по делам несовершеннолетних и защите их прав</t>
    </r>
  </si>
  <si>
    <t>Реализация органами местного самоуправления полномочий в области строительства, градостроительной деятельности и жилищных отношений, в т.ч.:</t>
  </si>
  <si>
    <t>Обеспечение безопасности и комфортных условий образовательного процесса(антитеррористическая защищенность объектов, устранение  предписание надзорных органов, подготовка  учреждений образования и молодежной политики к осенне-зимнему периоду)</t>
  </si>
  <si>
    <t>Развитие материально-технической базы учреждений дополнительного образования детей</t>
  </si>
  <si>
    <t>20.1.</t>
  </si>
  <si>
    <t>20.2.</t>
  </si>
  <si>
    <t>20.3.</t>
  </si>
  <si>
    <t>20.4.</t>
  </si>
  <si>
    <t>20.5.</t>
  </si>
  <si>
    <t>20.6.</t>
  </si>
  <si>
    <t>20.7.</t>
  </si>
  <si>
    <t>20.</t>
  </si>
  <si>
    <t>Программа  "Развитие системы образования и молодежной политики  городского  округа город Мегион на 2014 год и плановый перод  2015-2020 годов"</t>
  </si>
  <si>
    <t>18.</t>
  </si>
  <si>
    <t>17.</t>
  </si>
  <si>
    <t>14.</t>
  </si>
  <si>
    <t>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2014-2019 годы"</t>
  </si>
  <si>
    <t>Программа "Развитие жилищно-коммунального комплекса и повышение энергетической эффективности в  городском округе  город Мегион на 2014 -2019 годы"</t>
  </si>
  <si>
    <t>11.</t>
  </si>
  <si>
    <t>9.</t>
  </si>
  <si>
    <t>9.1.</t>
  </si>
  <si>
    <t>9.2.</t>
  </si>
  <si>
    <t>9.3.</t>
  </si>
  <si>
    <t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</si>
  <si>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9.4.</t>
  </si>
  <si>
    <t>9.5.</t>
  </si>
  <si>
    <t>5.</t>
  </si>
  <si>
    <t>6.</t>
  </si>
  <si>
    <t>Программа "Управление муниципальными финансами городского округа город Мегион на 2014 -2020 годы"</t>
  </si>
  <si>
    <t>Программа "Развитие культуры и туризма в городском округе город Мегион на 2014 -2020 годы"</t>
  </si>
  <si>
    <t xml:space="preserve">№ </t>
  </si>
  <si>
    <t>6.1.</t>
  </si>
  <si>
    <t>6.2.</t>
  </si>
  <si>
    <t>6.3.</t>
  </si>
  <si>
    <t>6.4.</t>
  </si>
  <si>
    <t>11.1.</t>
  </si>
  <si>
    <t>11.2.</t>
  </si>
  <si>
    <t>11.3.</t>
  </si>
  <si>
    <t>11.4.</t>
  </si>
  <si>
    <t>11.5.</t>
  </si>
  <si>
    <t>11.6.</t>
  </si>
  <si>
    <t>Программа "Обеспечение доступным и комфортным жильём жителей  городского округа город Мегион в 2014-2020 годах"</t>
  </si>
  <si>
    <t>Программа "Развитие физической культуры и спорта в муниципальном образовании  город Мегион на 2014 -2020 годы"</t>
  </si>
  <si>
    <t>Организация отдыха и оздоровления детей, в том числе:</t>
  </si>
  <si>
    <t>22.</t>
  </si>
  <si>
    <t>22.1.</t>
  </si>
  <si>
    <t>22.3.</t>
  </si>
  <si>
    <t>22.4.</t>
  </si>
  <si>
    <t>22.2.</t>
  </si>
  <si>
    <r>
      <t xml:space="preserve">Субвенции автономного округа на предоставление дополнительных мер социальной поддержки детям-сиротам и детям, оставшимся без попечения родителей </t>
    </r>
    <r>
      <rPr>
        <sz val="12"/>
        <color rgb="FFFF0000"/>
        <rFont val="Times New Roman"/>
        <family val="1"/>
        <charset val="204"/>
      </rPr>
      <t>обеспечение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жилыми помещениями  детей-сирот, детей, оставшихся без попечения родителей</t>
    </r>
  </si>
  <si>
    <t>Обеспечение реализации основных общеобразовательных программ в образовательных учреждениях муниципального образования, в том числе:</t>
  </si>
  <si>
    <t xml:space="preserve">Укрепление материально-технической базы образовательных учреждений </t>
  </si>
  <si>
    <t>обеспечение деятельности (оказание услуг) муниципальных учреждений (дошкольное образование)</t>
  </si>
  <si>
    <t>обеспечение деятельности (оказание услуг) муниципальных учреждений ( общее образование)</t>
  </si>
  <si>
    <t>обеспечение деятельности (оказание услуг) муниципального учреждения молодежной политики</t>
  </si>
  <si>
    <t>Обеспечение развития, создание условий, содействие и поддержка в реализации способностей детей и молодежи,  молодежной политики и патриотического воспитания граждан РФ , в том числе:</t>
  </si>
  <si>
    <t xml:space="preserve">проведение мероприятий в области молодежной политики      </t>
  </si>
  <si>
    <r>
      <t xml:space="preserve">содействие трудовой занятости, деловой активности, профессиональному самоопределению молодежи </t>
    </r>
    <r>
      <rPr>
        <i/>
        <sz val="11"/>
        <color rgb="FFFF0000"/>
        <rFont val="Times New Roman"/>
        <family val="1"/>
        <charset val="204"/>
      </rPr>
      <t>(трудоустройство подростков)</t>
    </r>
  </si>
  <si>
    <t xml:space="preserve"> реализация мероприятий по организации отдыха и оздоровления детей(организация работы лагерей и площадок с дневным пребыванием детей)</t>
  </si>
  <si>
    <r>
      <rPr>
        <i/>
        <sz val="11"/>
        <color rgb="FFFF0000"/>
        <rFont val="Times New Roman"/>
        <family val="1"/>
        <charset val="204"/>
      </rPr>
      <t>субвенции на организацию отдыха</t>
    </r>
    <r>
      <rPr>
        <i/>
        <sz val="11"/>
        <color indexed="8"/>
        <rFont val="Times New Roman"/>
        <family val="1"/>
        <charset val="204"/>
      </rPr>
      <t xml:space="preserve"> и оздоровления детей (выездной отдых)</t>
    </r>
  </si>
  <si>
    <t>Содействие улучшению положения на рынке труда не занятых трудовой деятельностью  и безработных граждан (организация временного трудоустройства несовершеннолетних граждан в возрасте от 14 до 18 лет в свободное от учебы время)</t>
  </si>
  <si>
    <t>Выявление и поддержка одаренных детей и молодежи в сфере физической культуры и спорта, в том числе:</t>
  </si>
  <si>
    <t>проведение соревнований, учебно-тренировочных сборов</t>
  </si>
  <si>
    <t>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Первенства и чемпионаты по видам спорта</t>
  </si>
  <si>
    <r>
      <t xml:space="preserve">Субвенции автономного округа на осуществление полномочий </t>
    </r>
    <r>
      <rPr>
        <sz val="12"/>
        <color rgb="FFFF0000"/>
        <rFont val="Times New Roman"/>
        <family val="1"/>
        <charset val="204"/>
      </rPr>
      <t xml:space="preserve">по обеспечению жильем отдельных категорий граждан, </t>
    </r>
    <r>
      <rPr>
        <sz val="12"/>
        <color theme="1"/>
        <rFont val="Times New Roman"/>
        <family val="1"/>
        <charset val="204"/>
      </rPr>
      <t>установленных федеральными законами от 12.01.1995 №5-ФЗ "О ветеранах" и от 24.11.1995года №181-ФЗ" О социальной защите инвалидов в РФ"</t>
    </r>
  </si>
  <si>
    <t>Выявление и поддержка детей и молодежи в сфере образования и молодежной политики (олимпиады, конкурсы, соревнования)</t>
  </si>
  <si>
    <t>Обеспечение деятельности (оказание услуг) образовательных организаций и учреждений молодежной политики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</si>
  <si>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</si>
  <si>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</si>
  <si>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 xml:space="preserve">субсидии на дополнительное финансовое обеспечение мероприятий по организации питания обучающихся </t>
  </si>
  <si>
    <r>
  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i/>
        <sz val="11"/>
        <color rgb="FFFF0000"/>
        <rFont val="Times New Roman"/>
        <family val="1"/>
        <charset val="204"/>
      </rPr>
      <t/>
    </r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</si>
  <si>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</si>
  <si>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Ежемесячное пособие по уходу за ребенком от полутора до трех лет</t>
  </si>
  <si>
    <t xml:space="preserve">Ежемесячное пособие по уходу за ребенком от полутора до трех лет </t>
  </si>
  <si>
    <t xml:space="preserve">субсидии на поэтапное повышение оплаты труда работников  дополнительного образования в сфере культуры в целях реализации указа Президента Российской Федерации от 1 июня 2012 года №761 "О национальной стратегии действий в интересах детей на 2012-2017 годы" </t>
  </si>
  <si>
    <t xml:space="preserve">субсидии на поэтапное повышение оплаты труда работников муниципальных учреждений  дополнительного образования детей в целях реализации указа Президента Российской Федерации  от 1 июня 2012 года №761 "О национальной стратегии действий в интересах детей на 2012-2017 годы" </t>
  </si>
  <si>
    <t xml:space="preserve">Улучшение жилищных условий молодых семей </t>
  </si>
  <si>
    <r>
      <t>Реализация органами местного самоуправления полномочий в области строительства, градостроительной деятельности и жилищных отношений (</t>
    </r>
    <r>
      <rPr>
        <sz val="12"/>
        <color rgb="FFFF0000"/>
        <rFont val="Times New Roman"/>
        <family val="1"/>
        <charset val="204"/>
      </rPr>
      <t xml:space="preserve">переселение граждан в целях ликвидации и расселения приспособленных для проживания строений) </t>
    </r>
  </si>
  <si>
    <r>
      <rPr>
        <i/>
        <sz val="11"/>
        <color rgb="FFFF0000"/>
        <rFont val="Times New Roman"/>
        <family val="1"/>
        <charset val="204"/>
      </rPr>
      <t>субсидии на оплату стоимости питания детей</t>
    </r>
    <r>
      <rPr>
        <i/>
        <sz val="11"/>
        <color indexed="8"/>
        <rFont val="Times New Roman"/>
        <family val="1"/>
        <charset val="204"/>
      </rPr>
      <t xml:space="preserve"> школьного возраста в оздоровительных лагерях с дневным пребыванием детей, в палаточных лагерях </t>
    </r>
  </si>
  <si>
    <r>
      <t>Поиск, выявление, сопровождение и развитие талантливых детей и молодежи-</t>
    </r>
    <r>
      <rPr>
        <sz val="11"/>
        <color rgb="FFFF0000"/>
        <rFont val="Times New Roman"/>
        <family val="1"/>
        <charset val="204"/>
      </rPr>
      <t>проведение фестивалей и конкурсов</t>
    </r>
  </si>
  <si>
    <t>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2014-2018 годы"</t>
  </si>
  <si>
    <r>
      <t>Противодействие терроризму и экстремизму и укрепление толерантной среды в целях предупреждения  правонарушений на национальной и межэтнической почве</t>
    </r>
    <r>
      <rPr>
        <sz val="12"/>
        <color rgb="FFFF0000"/>
        <rFont val="Times New Roman"/>
        <family val="1"/>
        <charset val="204"/>
      </rPr>
      <t xml:space="preserve"> (изготовление  информационных буклетов, брошюр, листовок, методических пособий; проведение лекций, тренингов, мероприятий, конкурсов; организация и проведение акций и спортивных мероприятий с участием детей и молодежи антиэкстремистской направленности)</t>
    </r>
  </si>
  <si>
    <t>Мероприятия по профилактике терроризма и экстремизма в  городском округе город Мегион -изготовление  информационных буклетов, брошюр, листовок, методических пособий; проведение лекций, тренингов, мероприятий, конкурсов; организация и проведение акций и спортивных мероприятий с участием детей и молодежи антиэкстремистской направленности</t>
  </si>
  <si>
    <t>(тыс.рублей)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</si>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</sst>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;[Red]\-#,##0.0;0.0"/>
    <numFmt numFmtId="166" formatCode="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2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4" fillId="0" borderId="0"/>
    <xf numFmtId="0" fontId="2" fillId="0" borderId="0"/>
    <xf numFmtId="0" fontId="15" fillId="0" borderId="0"/>
    <xf numFmtId="0" fontId="1" fillId="0" borderId="0"/>
    <xf numFmtId="0" fontId="14" fillId="0" borderId="0"/>
  </cellStyleXfs>
  <cellXfs count="672">
    <xf numFmtId="0" fontId="0" fillId="0" borderId="0" xfId="0"/>
    <xf numFmtId="0" fontId="4" fillId="0" borderId="0" xfId="0" applyFont="1" applyFill="1"/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/>
    <xf numFmtId="0" fontId="4" fillId="0" borderId="1" xfId="0" applyFont="1" applyFill="1" applyBorder="1"/>
    <xf numFmtId="0" fontId="6" fillId="0" borderId="0" xfId="0" applyFont="1" applyFill="1"/>
    <xf numFmtId="164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164" fontId="4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2" borderId="0" xfId="0" applyFont="1" applyFill="1"/>
    <xf numFmtId="0" fontId="6" fillId="2" borderId="0" xfId="0" applyFont="1" applyFill="1"/>
    <xf numFmtId="0" fontId="10" fillId="2" borderId="0" xfId="0" applyFont="1" applyFill="1"/>
    <xf numFmtId="164" fontId="4" fillId="2" borderId="0" xfId="0" applyNumberFormat="1" applyFont="1" applyFill="1"/>
    <xf numFmtId="0" fontId="7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wrapText="1"/>
    </xf>
    <xf numFmtId="0" fontId="7" fillId="4" borderId="6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center" wrapText="1"/>
    </xf>
    <xf numFmtId="49" fontId="7" fillId="4" borderId="6" xfId="0" applyNumberFormat="1" applyFont="1" applyFill="1" applyBorder="1" applyAlignment="1">
      <alignment horizontal="center" wrapText="1"/>
    </xf>
    <xf numFmtId="49" fontId="6" fillId="4" borderId="6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10" fillId="5" borderId="2" xfId="4" applyNumberFormat="1" applyFont="1" applyFill="1" applyBorder="1" applyAlignment="1" applyProtection="1">
      <alignment horizontal="left" wrapText="1"/>
      <protection hidden="1"/>
    </xf>
    <xf numFmtId="0" fontId="4" fillId="0" borderId="4" xfId="0" applyFont="1" applyFill="1" applyBorder="1" applyAlignment="1"/>
    <xf numFmtId="0" fontId="21" fillId="6" borderId="7" xfId="0" applyFont="1" applyFill="1" applyBorder="1" applyAlignment="1">
      <alignment wrapText="1"/>
    </xf>
    <xf numFmtId="0" fontId="18" fillId="6" borderId="8" xfId="0" applyFont="1" applyFill="1" applyBorder="1" applyAlignment="1"/>
    <xf numFmtId="49" fontId="21" fillId="6" borderId="8" xfId="0" applyNumberFormat="1" applyFont="1" applyFill="1" applyBorder="1" applyAlignment="1">
      <alignment horizontal="center" wrapText="1"/>
    </xf>
    <xf numFmtId="49" fontId="18" fillId="6" borderId="8" xfId="0" applyNumberFormat="1" applyFont="1" applyFill="1" applyBorder="1" applyAlignment="1">
      <alignment horizontal="center"/>
    </xf>
    <xf numFmtId="164" fontId="21" fillId="6" borderId="8" xfId="0" applyNumberFormat="1" applyFont="1" applyFill="1" applyBorder="1" applyAlignment="1">
      <alignment horizontal="center" wrapText="1"/>
    </xf>
    <xf numFmtId="164" fontId="18" fillId="6" borderId="8" xfId="0" applyNumberFormat="1" applyFont="1" applyFill="1" applyBorder="1" applyAlignment="1">
      <alignment horizontal="center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/>
    <xf numFmtId="0" fontId="18" fillId="7" borderId="1" xfId="0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center" vertical="center"/>
    </xf>
    <xf numFmtId="164" fontId="18" fillId="7" borderId="1" xfId="0" applyNumberFormat="1" applyFont="1" applyFill="1" applyBorder="1"/>
    <xf numFmtId="4" fontId="6" fillId="7" borderId="1" xfId="0" applyNumberFormat="1" applyFont="1" applyFill="1" applyBorder="1"/>
    <xf numFmtId="164" fontId="6" fillId="7" borderId="1" xfId="0" applyNumberFormat="1" applyFont="1" applyFill="1" applyBorder="1"/>
    <xf numFmtId="164" fontId="4" fillId="7" borderId="1" xfId="0" applyNumberFormat="1" applyFont="1" applyFill="1" applyBorder="1"/>
    <xf numFmtId="4" fontId="4" fillId="7" borderId="1" xfId="0" applyNumberFormat="1" applyFont="1" applyFill="1" applyBorder="1"/>
    <xf numFmtId="0" fontId="21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49" fontId="21" fillId="2" borderId="0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Border="1" applyAlignment="1">
      <alignment horizontal="center"/>
    </xf>
    <xf numFmtId="4" fontId="4" fillId="7" borderId="4" xfId="0" applyNumberFormat="1" applyFont="1" applyFill="1" applyBorder="1"/>
    <xf numFmtId="0" fontId="16" fillId="2" borderId="0" xfId="0" applyFont="1" applyFill="1"/>
    <xf numFmtId="0" fontId="23" fillId="9" borderId="1" xfId="0" applyFont="1" applyFill="1" applyBorder="1"/>
    <xf numFmtId="0" fontId="23" fillId="9" borderId="1" xfId="0" applyFont="1" applyFill="1" applyBorder="1" applyAlignment="1">
      <alignment horizontal="center" vertical="center"/>
    </xf>
    <xf numFmtId="164" fontId="23" fillId="9" borderId="1" xfId="0" applyNumberFormat="1" applyFont="1" applyFill="1" applyBorder="1"/>
    <xf numFmtId="0" fontId="16" fillId="0" borderId="0" xfId="0" applyFont="1" applyFill="1"/>
    <xf numFmtId="0" fontId="23" fillId="2" borderId="0" xfId="0" applyFont="1" applyFill="1"/>
    <xf numFmtId="0" fontId="23" fillId="0" borderId="0" xfId="0" applyFont="1" applyFill="1"/>
    <xf numFmtId="0" fontId="4" fillId="10" borderId="0" xfId="0" applyFont="1" applyFill="1"/>
    <xf numFmtId="0" fontId="0" fillId="10" borderId="0" xfId="0" applyFill="1"/>
    <xf numFmtId="0" fontId="5" fillId="2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0" fontId="20" fillId="0" borderId="1" xfId="0" applyFont="1" applyFill="1" applyBorder="1" applyAlignment="1">
      <alignment horizontal="center"/>
    </xf>
    <xf numFmtId="0" fontId="0" fillId="0" borderId="0" xfId="0" applyFill="1"/>
    <xf numFmtId="164" fontId="6" fillId="0" borderId="0" xfId="0" applyNumberFormat="1" applyFont="1" applyFill="1"/>
    <xf numFmtId="4" fontId="4" fillId="0" borderId="0" xfId="0" applyNumberFormat="1" applyFont="1" applyFill="1"/>
    <xf numFmtId="0" fontId="4" fillId="11" borderId="0" xfId="0" applyFont="1" applyFill="1"/>
    <xf numFmtId="166" fontId="6" fillId="0" borderId="0" xfId="0" applyNumberFormat="1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/>
    <xf numFmtId="164" fontId="6" fillId="2" borderId="0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21" fillId="6" borderId="9" xfId="0" applyFont="1" applyFill="1" applyBorder="1" applyAlignment="1">
      <alignment wrapText="1"/>
    </xf>
    <xf numFmtId="0" fontId="20" fillId="6" borderId="10" xfId="0" applyFont="1" applyFill="1" applyBorder="1" applyAlignment="1">
      <alignment wrapText="1"/>
    </xf>
    <xf numFmtId="49" fontId="20" fillId="6" borderId="10" xfId="0" applyNumberFormat="1" applyFont="1" applyFill="1" applyBorder="1" applyAlignment="1">
      <alignment horizontal="center" vertical="center" wrapText="1"/>
    </xf>
    <xf numFmtId="49" fontId="22" fillId="6" borderId="10" xfId="0" applyNumberFormat="1" applyFont="1" applyFill="1" applyBorder="1" applyAlignment="1">
      <alignment horizontal="center" vertical="center" wrapText="1"/>
    </xf>
    <xf numFmtId="164" fontId="18" fillId="6" borderId="10" xfId="0" applyNumberFormat="1" applyFont="1" applyFill="1" applyBorder="1" applyAlignment="1">
      <alignment horizontal="center"/>
    </xf>
    <xf numFmtId="164" fontId="17" fillId="6" borderId="10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/>
    </xf>
    <xf numFmtId="164" fontId="7" fillId="12" borderId="1" xfId="0" applyNumberFormat="1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wrapText="1"/>
    </xf>
    <xf numFmtId="164" fontId="10" fillId="12" borderId="1" xfId="0" applyNumberFormat="1" applyFont="1" applyFill="1" applyBorder="1" applyAlignment="1">
      <alignment horizontal="center"/>
    </xf>
    <xf numFmtId="164" fontId="6" fillId="12" borderId="1" xfId="0" applyNumberFormat="1" applyFont="1" applyFill="1" applyBorder="1" applyAlignment="1">
      <alignment horizontal="center"/>
    </xf>
    <xf numFmtId="164" fontId="6" fillId="12" borderId="4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64" fontId="27" fillId="2" borderId="1" xfId="0" applyNumberFormat="1" applyFont="1" applyFill="1" applyBorder="1" applyAlignment="1">
      <alignment horizontal="center"/>
    </xf>
    <xf numFmtId="164" fontId="17" fillId="12" borderId="1" xfId="0" applyNumberFormat="1" applyFont="1" applyFill="1" applyBorder="1" applyAlignment="1">
      <alignment horizontal="center"/>
    </xf>
    <xf numFmtId="164" fontId="18" fillId="3" borderId="2" xfId="0" applyNumberFormat="1" applyFont="1" applyFill="1" applyBorder="1" applyAlignment="1">
      <alignment horizontal="center"/>
    </xf>
    <xf numFmtId="0" fontId="18" fillId="0" borderId="0" xfId="0" applyFont="1" applyFill="1"/>
    <xf numFmtId="0" fontId="29" fillId="0" borderId="1" xfId="0" applyFont="1" applyFill="1" applyBorder="1" applyAlignment="1">
      <alignment horizontal="center"/>
    </xf>
    <xf numFmtId="164" fontId="30" fillId="0" borderId="1" xfId="0" applyNumberFormat="1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164" fontId="7" fillId="12" borderId="4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0" fontId="18" fillId="2" borderId="0" xfId="0" applyFont="1" applyFill="1"/>
    <xf numFmtId="49" fontId="18" fillId="4" borderId="1" xfId="0" applyNumberFormat="1" applyFont="1" applyFill="1" applyBorder="1" applyAlignment="1">
      <alignment horizontal="center" wrapText="1"/>
    </xf>
    <xf numFmtId="49" fontId="21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left" wrapText="1"/>
    </xf>
    <xf numFmtId="49" fontId="27" fillId="0" borderId="1" xfId="0" applyNumberFormat="1" applyFont="1" applyFill="1" applyBorder="1" applyAlignment="1">
      <alignment horizontal="center"/>
    </xf>
    <xf numFmtId="0" fontId="0" fillId="11" borderId="0" xfId="0" applyFill="1"/>
    <xf numFmtId="164" fontId="4" fillId="12" borderId="1" xfId="0" applyNumberFormat="1" applyFont="1" applyFill="1" applyBorder="1"/>
    <xf numFmtId="164" fontId="6" fillId="12" borderId="1" xfId="0" applyNumberFormat="1" applyFont="1" applyFill="1" applyBorder="1"/>
    <xf numFmtId="164" fontId="23" fillId="12" borderId="1" xfId="0" applyNumberFormat="1" applyFont="1" applyFill="1" applyBorder="1"/>
    <xf numFmtId="164" fontId="23" fillId="3" borderId="1" xfId="0" applyNumberFormat="1" applyFont="1" applyFill="1" applyBorder="1"/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 vertical="center"/>
    </xf>
    <xf numFmtId="164" fontId="16" fillId="7" borderId="1" xfId="0" applyNumberFormat="1" applyFont="1" applyFill="1" applyBorder="1"/>
    <xf numFmtId="164" fontId="25" fillId="0" borderId="1" xfId="0" applyNumberFormat="1" applyFont="1" applyFill="1" applyBorder="1"/>
    <xf numFmtId="164" fontId="16" fillId="12" borderId="1" xfId="0" applyNumberFormat="1" applyFont="1" applyFill="1" applyBorder="1"/>
    <xf numFmtId="164" fontId="16" fillId="3" borderId="1" xfId="0" applyNumberFormat="1" applyFont="1" applyFill="1" applyBorder="1"/>
    <xf numFmtId="164" fontId="28" fillId="0" borderId="1" xfId="0" applyNumberFormat="1" applyFont="1" applyFill="1" applyBorder="1" applyAlignment="1">
      <alignment horizontal="center"/>
    </xf>
    <xf numFmtId="164" fontId="28" fillId="0" borderId="1" xfId="0" applyNumberFormat="1" applyFont="1" applyFill="1" applyBorder="1" applyAlignment="1">
      <alignment horizontal="center" wrapText="1"/>
    </xf>
    <xf numFmtId="4" fontId="6" fillId="0" borderId="0" xfId="0" applyNumberFormat="1" applyFont="1" applyFill="1"/>
    <xf numFmtId="164" fontId="6" fillId="2" borderId="1" xfId="0" applyNumberFormat="1" applyFont="1" applyFill="1" applyBorder="1"/>
    <xf numFmtId="4" fontId="4" fillId="7" borderId="0" xfId="0" applyNumberFormat="1" applyFont="1" applyFill="1" applyBorder="1"/>
    <xf numFmtId="164" fontId="4" fillId="2" borderId="1" xfId="0" applyNumberFormat="1" applyFont="1" applyFill="1" applyBorder="1"/>
    <xf numFmtId="4" fontId="4" fillId="7" borderId="11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/>
    <xf numFmtId="0" fontId="10" fillId="2" borderId="1" xfId="2" applyNumberFormat="1" applyFont="1" applyFill="1" applyBorder="1" applyAlignment="1" applyProtection="1">
      <alignment wrapText="1"/>
      <protection hidden="1"/>
    </xf>
    <xf numFmtId="0" fontId="10" fillId="2" borderId="1" xfId="2" applyNumberFormat="1" applyFont="1" applyFill="1" applyBorder="1" applyAlignment="1" applyProtection="1">
      <protection hidden="1"/>
    </xf>
    <xf numFmtId="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4" fillId="2" borderId="1" xfId="0" applyFont="1" applyFill="1" applyBorder="1" applyAlignment="1"/>
    <xf numFmtId="0" fontId="8" fillId="2" borderId="1" xfId="2" applyNumberFormat="1" applyFont="1" applyFill="1" applyBorder="1" applyAlignment="1" applyProtection="1">
      <alignment wrapText="1"/>
      <protection hidden="1"/>
    </xf>
    <xf numFmtId="0" fontId="17" fillId="2" borderId="1" xfId="2" applyNumberFormat="1" applyFont="1" applyFill="1" applyBorder="1" applyAlignment="1" applyProtection="1">
      <protection hidden="1"/>
    </xf>
    <xf numFmtId="0" fontId="10" fillId="2" borderId="4" xfId="2" applyNumberFormat="1" applyFont="1" applyFill="1" applyBorder="1" applyAlignment="1" applyProtection="1">
      <alignment wrapText="1"/>
      <protection hidden="1"/>
    </xf>
    <xf numFmtId="0" fontId="10" fillId="2" borderId="4" xfId="2" applyNumberFormat="1" applyFont="1" applyFill="1" applyBorder="1" applyAlignment="1" applyProtection="1">
      <protection hidden="1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/>
    <xf numFmtId="0" fontId="4" fillId="2" borderId="4" xfId="0" applyFont="1" applyFill="1" applyBorder="1" applyAlignment="1"/>
    <xf numFmtId="164" fontId="23" fillId="9" borderId="6" xfId="0" applyNumberFormat="1" applyFont="1" applyFill="1" applyBorder="1"/>
    <xf numFmtId="0" fontId="10" fillId="2" borderId="0" xfId="2" applyNumberFormat="1" applyFont="1" applyFill="1" applyBorder="1" applyAlignment="1" applyProtection="1">
      <alignment wrapText="1"/>
      <protection hidden="1"/>
    </xf>
    <xf numFmtId="0" fontId="10" fillId="2" borderId="0" xfId="2" applyNumberFormat="1" applyFont="1" applyFill="1" applyBorder="1" applyAlignment="1" applyProtection="1">
      <protection hidden="1"/>
    </xf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4" fontId="4" fillId="2" borderId="0" xfId="0" applyNumberFormat="1" applyFont="1" applyFill="1"/>
    <xf numFmtId="4" fontId="4" fillId="2" borderId="0" xfId="0" applyNumberFormat="1" applyFont="1" applyFill="1" applyBorder="1"/>
    <xf numFmtId="4" fontId="16" fillId="0" borderId="0" xfId="0" applyNumberFormat="1" applyFont="1" applyFill="1"/>
    <xf numFmtId="4" fontId="23" fillId="0" borderId="0" xfId="0" applyNumberFormat="1" applyFont="1" applyFill="1"/>
    <xf numFmtId="164" fontId="6" fillId="4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 wrapText="1"/>
    </xf>
    <xf numFmtId="164" fontId="4" fillId="11" borderId="2" xfId="0" applyNumberFormat="1" applyFont="1" applyFill="1" applyBorder="1" applyAlignment="1">
      <alignment horizontal="center"/>
    </xf>
    <xf numFmtId="164" fontId="16" fillId="3" borderId="2" xfId="0" applyNumberFormat="1" applyFont="1" applyFill="1" applyBorder="1" applyAlignment="1">
      <alignment horizontal="center"/>
    </xf>
    <xf numFmtId="164" fontId="4" fillId="8" borderId="2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/>
    <xf numFmtId="164" fontId="25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wrapText="1"/>
    </xf>
    <xf numFmtId="164" fontId="7" fillId="11" borderId="2" xfId="0" applyNumberFormat="1" applyFont="1" applyFill="1" applyBorder="1" applyAlignment="1">
      <alignment horizontal="center" wrapText="1"/>
    </xf>
    <xf numFmtId="164" fontId="5" fillId="10" borderId="2" xfId="0" applyNumberFormat="1" applyFont="1" applyFill="1" applyBorder="1" applyAlignment="1">
      <alignment horizontal="center" wrapText="1"/>
    </xf>
    <xf numFmtId="164" fontId="17" fillId="6" borderId="14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wrapText="1"/>
    </xf>
    <xf numFmtId="164" fontId="7" fillId="3" borderId="12" xfId="0" applyNumberFormat="1" applyFont="1" applyFill="1" applyBorder="1" applyAlignment="1">
      <alignment horizontal="center" wrapText="1"/>
    </xf>
    <xf numFmtId="164" fontId="18" fillId="6" borderId="16" xfId="0" applyNumberFormat="1" applyFont="1" applyFill="1" applyBorder="1" applyAlignment="1">
      <alignment horizontal="center"/>
    </xf>
    <xf numFmtId="4" fontId="4" fillId="4" borderId="1" xfId="0" applyNumberFormat="1" applyFont="1" applyFill="1" applyBorder="1"/>
    <xf numFmtId="4" fontId="4" fillId="0" borderId="1" xfId="0" applyNumberFormat="1" applyFont="1" applyFill="1" applyBorder="1"/>
    <xf numFmtId="4" fontId="10" fillId="0" borderId="1" xfId="0" applyNumberFormat="1" applyFont="1" applyFill="1" applyBorder="1"/>
    <xf numFmtId="4" fontId="4" fillId="11" borderId="1" xfId="0" applyNumberFormat="1" applyFont="1" applyFill="1" applyBorder="1"/>
    <xf numFmtId="4" fontId="4" fillId="2" borderId="1" xfId="0" applyNumberFormat="1" applyFont="1" applyFill="1" applyBorder="1"/>
    <xf numFmtId="4" fontId="18" fillId="4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left"/>
    </xf>
    <xf numFmtId="4" fontId="4" fillId="10" borderId="1" xfId="0" applyNumberFormat="1" applyFont="1" applyFill="1" applyBorder="1"/>
    <xf numFmtId="0" fontId="7" fillId="13" borderId="1" xfId="0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wrapText="1"/>
    </xf>
    <xf numFmtId="164" fontId="7" fillId="13" borderId="0" xfId="0" applyNumberFormat="1" applyFont="1" applyFill="1" applyBorder="1" applyAlignment="1">
      <alignment horizontal="center" vertical="center" wrapText="1"/>
    </xf>
    <xf numFmtId="164" fontId="6" fillId="13" borderId="4" xfId="0" applyNumberFormat="1" applyFont="1" applyFill="1" applyBorder="1" applyAlignment="1">
      <alignment horizontal="center"/>
    </xf>
    <xf numFmtId="4" fontId="4" fillId="3" borderId="1" xfId="0" applyNumberFormat="1" applyFont="1" applyFill="1" applyBorder="1"/>
    <xf numFmtId="164" fontId="6" fillId="13" borderId="1" xfId="0" applyNumberFormat="1" applyFont="1" applyFill="1" applyBorder="1" applyAlignment="1">
      <alignment horizontal="center"/>
    </xf>
    <xf numFmtId="164" fontId="6" fillId="13" borderId="1" xfId="0" applyNumberFormat="1" applyFont="1" applyFill="1" applyBorder="1"/>
    <xf numFmtId="164" fontId="16" fillId="13" borderId="1" xfId="0" applyNumberFormat="1" applyFont="1" applyFill="1" applyBorder="1"/>
    <xf numFmtId="164" fontId="33" fillId="12" borderId="1" xfId="0" applyNumberFormat="1" applyFont="1" applyFill="1" applyBorder="1" applyAlignment="1">
      <alignment horizontal="center"/>
    </xf>
    <xf numFmtId="164" fontId="33" fillId="13" borderId="1" xfId="0" applyNumberFormat="1" applyFont="1" applyFill="1" applyBorder="1" applyAlignment="1">
      <alignment horizontal="center"/>
    </xf>
    <xf numFmtId="164" fontId="33" fillId="2" borderId="1" xfId="0" applyNumberFormat="1" applyFont="1" applyFill="1" applyBorder="1" applyAlignment="1">
      <alignment horizontal="center"/>
    </xf>
    <xf numFmtId="164" fontId="33" fillId="3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18" fillId="11" borderId="1" xfId="0" applyFont="1" applyFill="1" applyBorder="1" applyAlignment="1"/>
    <xf numFmtId="0" fontId="23" fillId="9" borderId="0" xfId="0" applyFont="1" applyFill="1" applyBorder="1"/>
    <xf numFmtId="0" fontId="23" fillId="9" borderId="0" xfId="0" applyFont="1" applyFill="1" applyBorder="1" applyAlignment="1">
      <alignment horizontal="center" vertical="center"/>
    </xf>
    <xf numFmtId="164" fontId="23" fillId="9" borderId="0" xfId="0" applyNumberFormat="1" applyFont="1" applyFill="1" applyBorder="1"/>
    <xf numFmtId="164" fontId="23" fillId="12" borderId="0" xfId="0" applyNumberFormat="1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 vertical="center"/>
    </xf>
    <xf numFmtId="0" fontId="6" fillId="0" borderId="20" xfId="0" applyFont="1" applyFill="1" applyBorder="1"/>
    <xf numFmtId="4" fontId="6" fillId="0" borderId="20" xfId="0" applyNumberFormat="1" applyFont="1" applyFill="1" applyBorder="1"/>
    <xf numFmtId="4" fontId="4" fillId="0" borderId="21" xfId="0" applyNumberFormat="1" applyFont="1" applyFill="1" applyBorder="1"/>
    <xf numFmtId="0" fontId="6" fillId="0" borderId="19" xfId="0" applyFont="1" applyFill="1" applyBorder="1"/>
    <xf numFmtId="0" fontId="6" fillId="0" borderId="20" xfId="0" applyFont="1" applyFill="1" applyBorder="1" applyAlignment="1">
      <alignment horizontal="center" vertical="center"/>
    </xf>
    <xf numFmtId="4" fontId="6" fillId="0" borderId="21" xfId="0" applyNumberFormat="1" applyFont="1" applyFill="1" applyBorder="1"/>
    <xf numFmtId="0" fontId="6" fillId="0" borderId="0" xfId="0" applyFont="1" applyFill="1" applyAlignment="1">
      <alignment horizontal="center" vertical="center"/>
    </xf>
    <xf numFmtId="164" fontId="23" fillId="4" borderId="1" xfId="0" applyNumberFormat="1" applyFont="1" applyFill="1" applyBorder="1"/>
    <xf numFmtId="164" fontId="23" fillId="4" borderId="0" xfId="0" applyNumberFormat="1" applyFont="1" applyFill="1" applyBorder="1"/>
    <xf numFmtId="164" fontId="6" fillId="4" borderId="0" xfId="0" applyNumberFormat="1" applyFont="1" applyFill="1"/>
    <xf numFmtId="0" fontId="35" fillId="9" borderId="1" xfId="0" applyFont="1" applyFill="1" applyBorder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164" fontId="17" fillId="3" borderId="10" xfId="0" applyNumberFormat="1" applyFont="1" applyFill="1" applyBorder="1" applyAlignment="1">
      <alignment horizont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164" fontId="18" fillId="3" borderId="8" xfId="0" applyNumberFormat="1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center"/>
    </xf>
    <xf numFmtId="164" fontId="18" fillId="3" borderId="1" xfId="0" applyNumberFormat="1" applyFont="1" applyFill="1" applyBorder="1"/>
    <xf numFmtId="164" fontId="4" fillId="3" borderId="1" xfId="0" applyNumberFormat="1" applyFont="1" applyFill="1" applyBorder="1"/>
    <xf numFmtId="164" fontId="6" fillId="3" borderId="0" xfId="0" applyNumberFormat="1" applyFont="1" applyFill="1" applyBorder="1"/>
    <xf numFmtId="0" fontId="6" fillId="3" borderId="0" xfId="0" applyFont="1" applyFill="1" applyBorder="1"/>
    <xf numFmtId="0" fontId="18" fillId="3" borderId="1" xfId="0" applyFont="1" applyFill="1" applyBorder="1" applyAlignment="1"/>
    <xf numFmtId="0" fontId="6" fillId="3" borderId="1" xfId="0" applyFont="1" applyFill="1" applyBorder="1" applyAlignment="1"/>
    <xf numFmtId="0" fontId="6" fillId="3" borderId="4" xfId="0" applyFont="1" applyFill="1" applyBorder="1" applyAlignment="1"/>
    <xf numFmtId="0" fontId="6" fillId="3" borderId="0" xfId="0" applyFont="1" applyFill="1" applyBorder="1" applyAlignment="1"/>
    <xf numFmtId="164" fontId="23" fillId="3" borderId="0" xfId="0" applyNumberFormat="1" applyFont="1" applyFill="1" applyBorder="1"/>
    <xf numFmtId="164" fontId="6" fillId="3" borderId="0" xfId="0" applyNumberFormat="1" applyFont="1" applyFill="1"/>
    <xf numFmtId="4" fontId="6" fillId="3" borderId="0" xfId="0" applyNumberFormat="1" applyFont="1" applyFill="1"/>
    <xf numFmtId="4" fontId="6" fillId="3" borderId="20" xfId="0" applyNumberFormat="1" applyFont="1" applyFill="1" applyBorder="1"/>
    <xf numFmtId="166" fontId="6" fillId="3" borderId="0" xfId="0" applyNumberFormat="1" applyFont="1" applyFill="1"/>
    <xf numFmtId="164" fontId="21" fillId="4" borderId="1" xfId="0" applyNumberFormat="1" applyFont="1" applyFill="1" applyBorder="1" applyAlignment="1">
      <alignment horizontal="center" wrapText="1"/>
    </xf>
    <xf numFmtId="164" fontId="21" fillId="4" borderId="6" xfId="0" applyNumberFormat="1" applyFont="1" applyFill="1" applyBorder="1" applyAlignment="1">
      <alignment horizontal="center" wrapText="1"/>
    </xf>
    <xf numFmtId="164" fontId="8" fillId="16" borderId="1" xfId="0" applyNumberFormat="1" applyFont="1" applyFill="1" applyBorder="1" applyAlignment="1">
      <alignment horizontal="center"/>
    </xf>
    <xf numFmtId="164" fontId="7" fillId="16" borderId="1" xfId="0" applyNumberFormat="1" applyFont="1" applyFill="1" applyBorder="1" applyAlignment="1">
      <alignment horizontal="center" wrapText="1"/>
    </xf>
    <xf numFmtId="164" fontId="6" fillId="16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/>
    </xf>
    <xf numFmtId="4" fontId="10" fillId="2" borderId="1" xfId="0" applyNumberFormat="1" applyFont="1" applyFill="1" applyBorder="1"/>
    <xf numFmtId="0" fontId="4" fillId="6" borderId="0" xfId="0" applyFont="1" applyFill="1"/>
    <xf numFmtId="164" fontId="4" fillId="6" borderId="2" xfId="0" applyNumberFormat="1" applyFont="1" applyFill="1" applyBorder="1" applyAlignment="1">
      <alignment horizontal="center"/>
    </xf>
    <xf numFmtId="4" fontId="4" fillId="6" borderId="1" xfId="0" applyNumberFormat="1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/>
    </xf>
    <xf numFmtId="0" fontId="39" fillId="4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/>
    </xf>
    <xf numFmtId="49" fontId="27" fillId="2" borderId="1" xfId="0" applyNumberFormat="1" applyFont="1" applyFill="1" applyBorder="1" applyAlignment="1">
      <alignment horizontal="center" wrapText="1"/>
    </xf>
    <xf numFmtId="49" fontId="27" fillId="2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164" fontId="17" fillId="1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 wrapText="1"/>
    </xf>
    <xf numFmtId="49" fontId="21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49" fontId="40" fillId="2" borderId="1" xfId="0" applyNumberFormat="1" applyFont="1" applyFill="1" applyBorder="1" applyAlignment="1">
      <alignment horizontal="center"/>
    </xf>
    <xf numFmtId="164" fontId="40" fillId="2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40" fillId="0" borderId="1" xfId="0" applyNumberFormat="1" applyFont="1" applyFill="1" applyBorder="1" applyAlignment="1">
      <alignment horizontal="center"/>
    </xf>
    <xf numFmtId="49" fontId="22" fillId="3" borderId="1" xfId="0" applyNumberFormat="1" applyFont="1" applyFill="1" applyBorder="1" applyAlignment="1">
      <alignment horizontal="center" wrapText="1"/>
    </xf>
    <xf numFmtId="49" fontId="20" fillId="3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left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165" fontId="27" fillId="5" borderId="1" xfId="4" applyNumberFormat="1" applyFont="1" applyFill="1" applyBorder="1" applyAlignment="1" applyProtection="1">
      <alignment horizontal="left" wrapText="1"/>
      <protection hidden="1"/>
    </xf>
    <xf numFmtId="0" fontId="20" fillId="0" borderId="1" xfId="0" applyFont="1" applyFill="1" applyBorder="1" applyAlignment="1"/>
    <xf numFmtId="49" fontId="22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center" wrapText="1"/>
    </xf>
    <xf numFmtId="0" fontId="21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left" wrapText="1"/>
    </xf>
    <xf numFmtId="0" fontId="27" fillId="0" borderId="1" xfId="0" applyFont="1" applyFill="1" applyBorder="1" applyAlignment="1"/>
    <xf numFmtId="49" fontId="27" fillId="0" borderId="1" xfId="0" applyNumberFormat="1" applyFont="1" applyFill="1" applyBorder="1" applyAlignment="1">
      <alignment horizontal="center" wrapText="1"/>
    </xf>
    <xf numFmtId="164" fontId="17" fillId="2" borderId="1" xfId="0" applyNumberFormat="1" applyFont="1" applyFill="1" applyBorder="1" applyAlignment="1">
      <alignment horizontal="center" wrapText="1"/>
    </xf>
    <xf numFmtId="164" fontId="17" fillId="3" borderId="1" xfId="0" applyNumberFormat="1" applyFont="1" applyFill="1" applyBorder="1" applyAlignment="1">
      <alignment horizontal="center" wrapText="1"/>
    </xf>
    <xf numFmtId="164" fontId="17" fillId="13" borderId="1" xfId="0" applyNumberFormat="1" applyFont="1" applyFill="1" applyBorder="1" applyAlignment="1">
      <alignment horizontal="center" wrapText="1"/>
    </xf>
    <xf numFmtId="164" fontId="36" fillId="12" borderId="1" xfId="0" applyNumberFormat="1" applyFont="1" applyFill="1" applyBorder="1" applyAlignment="1">
      <alignment horizontal="center"/>
    </xf>
    <xf numFmtId="0" fontId="20" fillId="11" borderId="1" xfId="0" applyFont="1" applyFill="1" applyBorder="1" applyAlignment="1">
      <alignment horizontal="left" wrapText="1"/>
    </xf>
    <xf numFmtId="0" fontId="20" fillId="11" borderId="1" xfId="0" applyFont="1" applyFill="1" applyBorder="1" applyAlignment="1">
      <alignment wrapText="1"/>
    </xf>
    <xf numFmtId="49" fontId="22" fillId="11" borderId="1" xfId="0" applyNumberFormat="1" applyFont="1" applyFill="1" applyBorder="1" applyAlignment="1">
      <alignment horizontal="center" wrapText="1"/>
    </xf>
    <xf numFmtId="49" fontId="20" fillId="11" borderId="1" xfId="0" applyNumberFormat="1" applyFont="1" applyFill="1" applyBorder="1" applyAlignment="1">
      <alignment horizontal="center"/>
    </xf>
    <xf numFmtId="164" fontId="27" fillId="11" borderId="1" xfId="0" applyNumberFormat="1" applyFont="1" applyFill="1" applyBorder="1" applyAlignment="1">
      <alignment horizontal="center"/>
    </xf>
    <xf numFmtId="164" fontId="17" fillId="11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wrapText="1"/>
    </xf>
    <xf numFmtId="164" fontId="27" fillId="0" borderId="1" xfId="0" applyNumberFormat="1" applyFont="1" applyFill="1" applyBorder="1" applyAlignment="1">
      <alignment horizontal="center" wrapText="1"/>
    </xf>
    <xf numFmtId="164" fontId="27" fillId="2" borderId="1" xfId="0" applyNumberFormat="1" applyFont="1" applyFill="1" applyBorder="1" applyAlignment="1">
      <alignment horizontal="center" wrapText="1"/>
    </xf>
    <xf numFmtId="164" fontId="17" fillId="12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/>
    </xf>
    <xf numFmtId="164" fontId="40" fillId="2" borderId="1" xfId="0" applyNumberFormat="1" applyFont="1" applyFill="1" applyBorder="1" applyAlignment="1">
      <alignment horizontal="center" wrapText="1"/>
    </xf>
    <xf numFmtId="164" fontId="40" fillId="0" borderId="1" xfId="0" applyNumberFormat="1" applyFont="1" applyFill="1" applyBorder="1" applyAlignment="1">
      <alignment horizontal="center" wrapText="1"/>
    </xf>
    <xf numFmtId="164" fontId="32" fillId="2" borderId="1" xfId="0" applyNumberFormat="1" applyFont="1" applyFill="1" applyBorder="1" applyAlignment="1">
      <alignment horizontal="center" wrapText="1"/>
    </xf>
    <xf numFmtId="164" fontId="27" fillId="12" borderId="1" xfId="0" applyNumberFormat="1" applyFont="1" applyFill="1" applyBorder="1" applyAlignment="1">
      <alignment horizontal="center"/>
    </xf>
    <xf numFmtId="164" fontId="27" fillId="13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/>
    </xf>
    <xf numFmtId="164" fontId="41" fillId="0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 wrapText="1"/>
    </xf>
    <xf numFmtId="164" fontId="42" fillId="2" borderId="1" xfId="0" applyNumberFormat="1" applyFont="1" applyFill="1" applyBorder="1" applyAlignment="1">
      <alignment horizontal="center"/>
    </xf>
    <xf numFmtId="0" fontId="20" fillId="8" borderId="1" xfId="0" applyFont="1" applyFill="1" applyBorder="1" applyAlignment="1">
      <alignment wrapText="1"/>
    </xf>
    <xf numFmtId="49" fontId="22" fillId="8" borderId="1" xfId="0" applyNumberFormat="1" applyFont="1" applyFill="1" applyBorder="1" applyAlignment="1">
      <alignment horizontal="center" wrapText="1"/>
    </xf>
    <xf numFmtId="49" fontId="20" fillId="8" borderId="1" xfId="0" applyNumberFormat="1" applyFont="1" applyFill="1" applyBorder="1" applyAlignment="1">
      <alignment horizontal="center"/>
    </xf>
    <xf numFmtId="164" fontId="27" fillId="8" borderId="1" xfId="0" applyNumberFormat="1" applyFont="1" applyFill="1" applyBorder="1" applyAlignment="1">
      <alignment horizontal="center"/>
    </xf>
    <xf numFmtId="164" fontId="17" fillId="8" borderId="1" xfId="0" applyNumberFormat="1" applyFon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20" fillId="15" borderId="1" xfId="0" applyFont="1" applyFill="1" applyBorder="1" applyAlignment="1">
      <alignment wrapText="1"/>
    </xf>
    <xf numFmtId="164" fontId="43" fillId="2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center"/>
    </xf>
    <xf numFmtId="164" fontId="44" fillId="13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wrapText="1"/>
    </xf>
    <xf numFmtId="49" fontId="21" fillId="2" borderId="1" xfId="0" applyNumberFormat="1" applyFont="1" applyFill="1" applyBorder="1" applyAlignment="1">
      <alignment horizontal="center" wrapText="1"/>
    </xf>
    <xf numFmtId="49" fontId="45" fillId="2" borderId="1" xfId="0" applyNumberFormat="1" applyFont="1" applyFill="1" applyBorder="1" applyAlignment="1">
      <alignment horizontal="center"/>
    </xf>
    <xf numFmtId="165" fontId="27" fillId="5" borderId="2" xfId="4" applyNumberFormat="1" applyFont="1" applyFill="1" applyBorder="1" applyAlignment="1" applyProtection="1">
      <alignment horizontal="left" wrapText="1"/>
      <protection hidden="1"/>
    </xf>
    <xf numFmtId="164" fontId="21" fillId="2" borderId="1" xfId="0" applyNumberFormat="1" applyFont="1" applyFill="1" applyBorder="1" applyAlignment="1">
      <alignment horizontal="center" wrapText="1"/>
    </xf>
    <xf numFmtId="164" fontId="18" fillId="2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center" wrapText="1"/>
    </xf>
    <xf numFmtId="164" fontId="18" fillId="12" borderId="1" xfId="0" applyNumberFormat="1" applyFont="1" applyFill="1" applyBorder="1" applyAlignment="1">
      <alignment horizontal="center"/>
    </xf>
    <xf numFmtId="164" fontId="21" fillId="13" borderId="1" xfId="0" applyNumberFormat="1" applyFont="1" applyFill="1" applyBorder="1" applyAlignment="1">
      <alignment horizontal="center" wrapText="1"/>
    </xf>
    <xf numFmtId="164" fontId="32" fillId="0" borderId="1" xfId="0" applyNumberFormat="1" applyFont="1" applyFill="1" applyBorder="1" applyAlignment="1">
      <alignment horizontal="center"/>
    </xf>
    <xf numFmtId="0" fontId="18" fillId="3" borderId="1" xfId="0" applyFont="1" applyFill="1" applyBorder="1"/>
    <xf numFmtId="0" fontId="18" fillId="3" borderId="1" xfId="0" applyFont="1" applyFill="1" applyBorder="1" applyAlignment="1">
      <alignment horizontal="center" vertical="center"/>
    </xf>
    <xf numFmtId="16" fontId="18" fillId="3" borderId="1" xfId="0" applyNumberFormat="1" applyFont="1" applyFill="1" applyBorder="1" applyAlignment="1">
      <alignment horizontal="left" vertical="top" wrapText="1"/>
    </xf>
    <xf numFmtId="49" fontId="22" fillId="4" borderId="1" xfId="0" applyNumberFormat="1" applyFont="1" applyFill="1" applyBorder="1" applyAlignment="1">
      <alignment horizontal="center" wrapText="1"/>
    </xf>
    <xf numFmtId="16" fontId="18" fillId="3" borderId="1" xfId="0" applyNumberFormat="1" applyFont="1" applyFill="1" applyBorder="1" applyAlignment="1">
      <alignment horizontal="left" wrapText="1"/>
    </xf>
    <xf numFmtId="164" fontId="44" fillId="12" borderId="1" xfId="0" applyNumberFormat="1" applyFont="1" applyFill="1" applyBorder="1" applyAlignment="1">
      <alignment horizontal="center"/>
    </xf>
    <xf numFmtId="164" fontId="46" fillId="2" borderId="1" xfId="0" applyNumberFormat="1" applyFont="1" applyFill="1" applyBorder="1" applyAlignment="1">
      <alignment horizontal="center"/>
    </xf>
    <xf numFmtId="164" fontId="43" fillId="12" borderId="1" xfId="0" applyNumberFormat="1" applyFont="1" applyFill="1" applyBorder="1" applyAlignment="1">
      <alignment horizontal="center"/>
    </xf>
    <xf numFmtId="164" fontId="44" fillId="3" borderId="1" xfId="0" applyNumberFormat="1" applyFont="1" applyFill="1" applyBorder="1" applyAlignment="1">
      <alignment horizontal="center"/>
    </xf>
    <xf numFmtId="164" fontId="44" fillId="0" borderId="1" xfId="0" applyNumberFormat="1" applyFont="1" applyFill="1" applyBorder="1" applyAlignment="1">
      <alignment horizontal="center"/>
    </xf>
    <xf numFmtId="16" fontId="18" fillId="3" borderId="1" xfId="0" applyNumberFormat="1" applyFont="1" applyFill="1" applyBorder="1" applyAlignment="1">
      <alignment wrapText="1"/>
    </xf>
    <xf numFmtId="164" fontId="43" fillId="3" borderId="1" xfId="0" applyNumberFormat="1" applyFont="1" applyFill="1" applyBorder="1" applyAlignment="1">
      <alignment horizontal="center"/>
    </xf>
    <xf numFmtId="164" fontId="43" fillId="0" borderId="1" xfId="0" applyNumberFormat="1" applyFont="1" applyFill="1" applyBorder="1" applyAlignment="1">
      <alignment horizontal="center"/>
    </xf>
    <xf numFmtId="165" fontId="27" fillId="0" borderId="1" xfId="2" applyNumberFormat="1" applyFont="1" applyFill="1" applyBorder="1" applyAlignment="1" applyProtection="1">
      <alignment horizontal="left" vertical="center" wrapText="1"/>
      <protection hidden="1"/>
    </xf>
    <xf numFmtId="164" fontId="47" fillId="3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center" wrapText="1"/>
    </xf>
    <xf numFmtId="164" fontId="44" fillId="12" borderId="1" xfId="0" applyNumberFormat="1" applyFont="1" applyFill="1" applyBorder="1" applyAlignment="1">
      <alignment horizontal="center" wrapText="1"/>
    </xf>
    <xf numFmtId="0" fontId="27" fillId="15" borderId="1" xfId="0" applyFont="1" applyFill="1" applyBorder="1" applyAlignment="1">
      <alignment wrapText="1"/>
    </xf>
    <xf numFmtId="0" fontId="27" fillId="11" borderId="1" xfId="0" applyFont="1" applyFill="1" applyBorder="1" applyAlignment="1">
      <alignment wrapText="1"/>
    </xf>
    <xf numFmtId="164" fontId="32" fillId="2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wrapText="1"/>
    </xf>
    <xf numFmtId="164" fontId="17" fillId="16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wrapText="1"/>
    </xf>
    <xf numFmtId="164" fontId="27" fillId="4" borderId="1" xfId="0" applyNumberFormat="1" applyFont="1" applyFill="1" applyBorder="1" applyAlignment="1">
      <alignment horizontal="center"/>
    </xf>
    <xf numFmtId="0" fontId="20" fillId="0" borderId="1" xfId="0" applyFont="1" applyFill="1" applyBorder="1"/>
    <xf numFmtId="164" fontId="27" fillId="0" borderId="1" xfId="0" applyNumberFormat="1" applyFont="1" applyBorder="1" applyAlignment="1">
      <alignment horizontal="center"/>
    </xf>
    <xf numFmtId="0" fontId="20" fillId="6" borderId="1" xfId="0" applyFont="1" applyFill="1" applyBorder="1" applyAlignment="1">
      <alignment wrapText="1"/>
    </xf>
    <xf numFmtId="49" fontId="20" fillId="6" borderId="1" xfId="0" applyNumberFormat="1" applyFont="1" applyFill="1" applyBorder="1" applyAlignment="1">
      <alignment horizontal="center" wrapText="1"/>
    </xf>
    <xf numFmtId="49" fontId="22" fillId="6" borderId="1" xfId="0" applyNumberFormat="1" applyFont="1" applyFill="1" applyBorder="1" applyAlignment="1">
      <alignment horizontal="center" wrapText="1"/>
    </xf>
    <xf numFmtId="49" fontId="20" fillId="6" borderId="1" xfId="0" applyNumberFormat="1" applyFont="1" applyFill="1" applyBorder="1" applyAlignment="1">
      <alignment horizontal="center"/>
    </xf>
    <xf numFmtId="164" fontId="27" fillId="6" borderId="1" xfId="0" applyNumberFormat="1" applyFont="1" applyFill="1" applyBorder="1" applyAlignment="1">
      <alignment horizontal="center"/>
    </xf>
    <xf numFmtId="164" fontId="17" fillId="6" borderId="1" xfId="0" applyNumberFormat="1" applyFont="1" applyFill="1" applyBorder="1" applyAlignment="1">
      <alignment horizontal="center"/>
    </xf>
    <xf numFmtId="0" fontId="20" fillId="6" borderId="1" xfId="0" applyFont="1" applyFill="1" applyBorder="1"/>
    <xf numFmtId="0" fontId="18" fillId="0" borderId="1" xfId="0" applyFont="1" applyFill="1" applyBorder="1"/>
    <xf numFmtId="164" fontId="27" fillId="0" borderId="1" xfId="0" applyNumberFormat="1" applyFont="1" applyBorder="1" applyAlignment="1"/>
    <xf numFmtId="164" fontId="27" fillId="2" borderId="1" xfId="0" applyNumberFormat="1" applyFont="1" applyFill="1" applyBorder="1" applyAlignment="1"/>
    <xf numFmtId="0" fontId="48" fillId="0" borderId="1" xfId="0" applyFont="1" applyFill="1" applyBorder="1"/>
    <xf numFmtId="0" fontId="48" fillId="0" borderId="1" xfId="0" applyFont="1" applyFill="1" applyBorder="1" applyAlignment="1">
      <alignment wrapText="1"/>
    </xf>
    <xf numFmtId="164" fontId="41" fillId="2" borderId="1" xfId="0" applyNumberFormat="1" applyFont="1" applyFill="1" applyBorder="1" applyAlignment="1">
      <alignment horizontal="center"/>
    </xf>
    <xf numFmtId="164" fontId="41" fillId="12" borderId="1" xfId="0" applyNumberFormat="1" applyFont="1" applyFill="1" applyBorder="1" applyAlignment="1">
      <alignment horizontal="center"/>
    </xf>
    <xf numFmtId="164" fontId="41" fillId="3" borderId="1" xfId="0" applyNumberFormat="1" applyFont="1" applyFill="1" applyBorder="1" applyAlignment="1">
      <alignment horizontal="center"/>
    </xf>
    <xf numFmtId="164" fontId="41" fillId="13" borderId="1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wrapText="1"/>
    </xf>
    <xf numFmtId="49" fontId="20" fillId="0" borderId="4" xfId="0" applyNumberFormat="1" applyFont="1" applyFill="1" applyBorder="1" applyAlignment="1">
      <alignment horizontal="center" wrapText="1"/>
    </xf>
    <xf numFmtId="49" fontId="22" fillId="0" borderId="4" xfId="0" applyNumberFormat="1" applyFont="1" applyFill="1" applyBorder="1" applyAlignment="1">
      <alignment horizontal="center" wrapText="1"/>
    </xf>
    <xf numFmtId="49" fontId="40" fillId="0" borderId="4" xfId="0" applyNumberFormat="1" applyFont="1" applyFill="1" applyBorder="1" applyAlignment="1">
      <alignment horizontal="center"/>
    </xf>
    <xf numFmtId="164" fontId="40" fillId="2" borderId="4" xfId="0" applyNumberFormat="1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164" fontId="27" fillId="0" borderId="4" xfId="0" applyNumberFormat="1" applyFont="1" applyFill="1" applyBorder="1" applyAlignment="1">
      <alignment horizontal="center"/>
    </xf>
    <xf numFmtId="164" fontId="17" fillId="12" borderId="4" xfId="0" applyNumberFormat="1" applyFont="1" applyFill="1" applyBorder="1" applyAlignment="1">
      <alignment horizontal="center"/>
    </xf>
    <xf numFmtId="164" fontId="27" fillId="2" borderId="4" xfId="0" applyNumberFormat="1" applyFont="1" applyFill="1" applyBorder="1" applyAlignment="1">
      <alignment horizontal="center"/>
    </xf>
    <xf numFmtId="164" fontId="40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wrapText="1"/>
    </xf>
    <xf numFmtId="49" fontId="20" fillId="0" borderId="4" xfId="0" applyNumberFormat="1" applyFont="1" applyFill="1" applyBorder="1" applyAlignment="1">
      <alignment horizontal="center"/>
    </xf>
    <xf numFmtId="164" fontId="17" fillId="13" borderId="4" xfId="0" applyNumberFormat="1" applyFont="1" applyFill="1" applyBorder="1" applyAlignment="1">
      <alignment horizontal="center"/>
    </xf>
    <xf numFmtId="164" fontId="17" fillId="3" borderId="4" xfId="0" applyNumberFormat="1" applyFont="1" applyFill="1" applyBorder="1" applyAlignment="1">
      <alignment horizontal="center"/>
    </xf>
    <xf numFmtId="49" fontId="20" fillId="4" borderId="1" xfId="0" applyNumberFormat="1" applyFont="1" applyFill="1" applyBorder="1" applyAlignment="1">
      <alignment horizontal="center" wrapText="1"/>
    </xf>
    <xf numFmtId="49" fontId="20" fillId="4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center" wrapText="1"/>
    </xf>
    <xf numFmtId="164" fontId="18" fillId="13" borderId="1" xfId="0" applyNumberFormat="1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 wrapText="1"/>
    </xf>
    <xf numFmtId="164" fontId="22" fillId="2" borderId="1" xfId="0" applyNumberFormat="1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 wrapText="1"/>
    </xf>
    <xf numFmtId="164" fontId="21" fillId="12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wrapText="1"/>
    </xf>
    <xf numFmtId="0" fontId="20" fillId="11" borderId="1" xfId="0" applyFont="1" applyFill="1" applyBorder="1" applyAlignment="1"/>
    <xf numFmtId="164" fontId="20" fillId="11" borderId="1" xfId="0" applyNumberFormat="1" applyFont="1" applyFill="1" applyBorder="1" applyAlignment="1">
      <alignment horizontal="center"/>
    </xf>
    <xf numFmtId="164" fontId="21" fillId="11" borderId="1" xfId="0" applyNumberFormat="1" applyFont="1" applyFill="1" applyBorder="1" applyAlignment="1">
      <alignment horizontal="center" wrapText="1"/>
    </xf>
    <xf numFmtId="164" fontId="18" fillId="11" borderId="1" xfId="0" applyNumberFormat="1" applyFont="1" applyFill="1" applyBorder="1" applyAlignment="1">
      <alignment horizontal="center"/>
    </xf>
    <xf numFmtId="0" fontId="50" fillId="13" borderId="1" xfId="0" applyFont="1" applyFill="1" applyBorder="1" applyAlignment="1">
      <alignment horizontal="left" wrapText="1"/>
    </xf>
    <xf numFmtId="0" fontId="21" fillId="13" borderId="1" xfId="0" applyFont="1" applyFill="1" applyBorder="1" applyAlignment="1">
      <alignment horizontal="center" wrapText="1"/>
    </xf>
    <xf numFmtId="49" fontId="18" fillId="13" borderId="1" xfId="0" applyNumberFormat="1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164" fontId="21" fillId="14" borderId="1" xfId="0" applyNumberFormat="1" applyFont="1" applyFill="1" applyBorder="1" applyAlignment="1">
      <alignment horizontal="center" wrapText="1"/>
    </xf>
    <xf numFmtId="0" fontId="20" fillId="10" borderId="1" xfId="0" applyFont="1" applyFill="1" applyBorder="1" applyAlignment="1"/>
    <xf numFmtId="0" fontId="40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/>
    <xf numFmtId="0" fontId="4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left" wrapText="1"/>
    </xf>
    <xf numFmtId="164" fontId="20" fillId="0" borderId="0" xfId="0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left" wrapText="1"/>
    </xf>
    <xf numFmtId="4" fontId="21" fillId="12" borderId="1" xfId="0" applyNumberFormat="1" applyFont="1" applyFill="1" applyBorder="1" applyAlignment="1">
      <alignment horizontal="center" wrapText="1"/>
    </xf>
    <xf numFmtId="4" fontId="21" fillId="9" borderId="1" xfId="0" applyNumberFormat="1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wrapText="1"/>
    </xf>
    <xf numFmtId="4" fontId="21" fillId="3" borderId="1" xfId="0" applyNumberFormat="1" applyFont="1" applyFill="1" applyBorder="1" applyAlignment="1">
      <alignment horizontal="center" wrapText="1"/>
    </xf>
    <xf numFmtId="4" fontId="17" fillId="12" borderId="1" xfId="0" applyNumberFormat="1" applyFont="1" applyFill="1" applyBorder="1" applyAlignment="1">
      <alignment horizontal="center"/>
    </xf>
    <xf numFmtId="4" fontId="18" fillId="12" borderId="1" xfId="0" applyNumberFormat="1" applyFont="1" applyFill="1" applyBorder="1" applyAlignment="1">
      <alignment horizontal="center"/>
    </xf>
    <xf numFmtId="4" fontId="18" fillId="13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/>
    <xf numFmtId="164" fontId="8" fillId="3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/>
    <xf numFmtId="0" fontId="20" fillId="7" borderId="1" xfId="0" applyFont="1" applyFill="1" applyBorder="1" applyAlignment="1">
      <alignment wrapText="1"/>
    </xf>
    <xf numFmtId="49" fontId="22" fillId="7" borderId="1" xfId="0" applyNumberFormat="1" applyFont="1" applyFill="1" applyBorder="1" applyAlignment="1">
      <alignment horizontal="center" wrapText="1"/>
    </xf>
    <xf numFmtId="49" fontId="20" fillId="7" borderId="1" xfId="0" applyNumberFormat="1" applyFont="1" applyFill="1" applyBorder="1" applyAlignment="1">
      <alignment horizontal="center" wrapText="1"/>
    </xf>
    <xf numFmtId="164" fontId="17" fillId="7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/>
    <xf numFmtId="0" fontId="27" fillId="17" borderId="1" xfId="0" applyFont="1" applyFill="1" applyBorder="1" applyAlignment="1">
      <alignment wrapText="1"/>
    </xf>
    <xf numFmtId="164" fontId="30" fillId="0" borderId="4" xfId="0" applyNumberFormat="1" applyFont="1" applyFill="1" applyBorder="1" applyAlignment="1">
      <alignment horizontal="center"/>
    </xf>
    <xf numFmtId="164" fontId="20" fillId="12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164" fontId="51" fillId="7" borderId="1" xfId="0" applyNumberFormat="1" applyFont="1" applyFill="1" applyBorder="1" applyAlignment="1">
      <alignment horizontal="center"/>
    </xf>
    <xf numFmtId="0" fontId="4" fillId="18" borderId="0" xfId="0" applyFont="1" applyFill="1"/>
    <xf numFmtId="164" fontId="53" fillId="12" borderId="1" xfId="0" applyNumberFormat="1" applyFont="1" applyFill="1" applyBorder="1" applyAlignment="1">
      <alignment horizontal="center"/>
    </xf>
    <xf numFmtId="0" fontId="54" fillId="18" borderId="0" xfId="0" applyFont="1" applyFill="1"/>
    <xf numFmtId="164" fontId="40" fillId="19" borderId="1" xfId="0" applyNumberFormat="1" applyFont="1" applyFill="1" applyBorder="1" applyAlignment="1">
      <alignment horizontal="center"/>
    </xf>
    <xf numFmtId="164" fontId="28" fillId="19" borderId="1" xfId="0" applyNumberFormat="1" applyFont="1" applyFill="1" applyBorder="1" applyAlignment="1">
      <alignment horizontal="center"/>
    </xf>
    <xf numFmtId="164" fontId="32" fillId="19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164" fontId="27" fillId="3" borderId="4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wrapText="1"/>
    </xf>
    <xf numFmtId="0" fontId="9" fillId="0" borderId="0" xfId="0" applyFont="1"/>
    <xf numFmtId="0" fontId="25" fillId="2" borderId="1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/>
    <xf numFmtId="164" fontId="55" fillId="2" borderId="1" xfId="0" applyNumberFormat="1" applyFont="1" applyFill="1" applyBorder="1" applyAlignment="1">
      <alignment horizontal="center"/>
    </xf>
    <xf numFmtId="164" fontId="55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" fontId="4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58" fillId="2" borderId="1" xfId="0" applyNumberFormat="1" applyFont="1" applyFill="1" applyBorder="1" applyAlignment="1">
      <alignment horizontal="center"/>
    </xf>
    <xf numFmtId="164" fontId="58" fillId="0" borderId="1" xfId="0" applyNumberFormat="1" applyFont="1" applyFill="1" applyBorder="1" applyAlignment="1">
      <alignment horizontal="center"/>
    </xf>
    <xf numFmtId="164" fontId="60" fillId="0" borderId="1" xfId="0" applyNumberFormat="1" applyFont="1" applyFill="1" applyBorder="1" applyAlignment="1">
      <alignment horizontal="center"/>
    </xf>
    <xf numFmtId="164" fontId="6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165" fontId="27" fillId="0" borderId="1" xfId="2" applyNumberFormat="1" applyFont="1" applyFill="1" applyBorder="1" applyAlignment="1" applyProtection="1">
      <alignment horizontal="left" wrapText="1"/>
      <protection hidden="1"/>
    </xf>
    <xf numFmtId="0" fontId="25" fillId="2" borderId="1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wrapText="1"/>
    </xf>
    <xf numFmtId="165" fontId="55" fillId="0" borderId="1" xfId="2" applyNumberFormat="1" applyFont="1" applyFill="1" applyBorder="1" applyAlignment="1" applyProtection="1">
      <alignment horizontal="left" wrapText="1"/>
      <protection hidden="1"/>
    </xf>
    <xf numFmtId="0" fontId="12" fillId="0" borderId="1" xfId="0" applyFont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/>
    <xf numFmtId="4" fontId="28" fillId="0" borderId="0" xfId="0" applyNumberFormat="1" applyFont="1" applyFill="1"/>
    <xf numFmtId="4" fontId="24" fillId="0" borderId="0" xfId="0" applyNumberFormat="1" applyFont="1" applyFill="1"/>
    <xf numFmtId="4" fontId="63" fillId="0" borderId="0" xfId="0" applyNumberFormat="1" applyFont="1" applyFill="1"/>
    <xf numFmtId="4" fontId="36" fillId="0" borderId="0" xfId="0" applyNumberFormat="1" applyFont="1" applyFill="1"/>
    <xf numFmtId="0" fontId="18" fillId="13" borderId="1" xfId="0" applyFont="1" applyFill="1" applyBorder="1" applyAlignment="1">
      <alignment horizontal="left" wrapText="1"/>
    </xf>
    <xf numFmtId="0" fontId="18" fillId="13" borderId="1" xfId="0" applyFont="1" applyFill="1" applyBorder="1" applyAlignment="1">
      <alignment horizontal="left" vertical="center" wrapText="1"/>
    </xf>
    <xf numFmtId="0" fontId="18" fillId="13" borderId="1" xfId="0" applyFont="1" applyFill="1" applyBorder="1" applyAlignment="1">
      <alignment vertical="center" wrapText="1"/>
    </xf>
    <xf numFmtId="0" fontId="21" fillId="13" borderId="1" xfId="0" applyFont="1" applyFill="1" applyBorder="1" applyAlignment="1">
      <alignment horizontal="left" vertical="center" wrapText="1"/>
    </xf>
    <xf numFmtId="0" fontId="21" fillId="13" borderId="1" xfId="0" applyFont="1" applyFill="1" applyBorder="1" applyAlignment="1">
      <alignment wrapText="1"/>
    </xf>
    <xf numFmtId="0" fontId="21" fillId="13" borderId="1" xfId="0" applyFont="1" applyFill="1" applyBorder="1" applyAlignment="1">
      <alignment horizontal="left" wrapText="1"/>
    </xf>
    <xf numFmtId="0" fontId="7" fillId="13" borderId="1" xfId="0" applyFont="1" applyFill="1" applyBorder="1" applyAlignment="1">
      <alignment horizontal="left" wrapText="1"/>
    </xf>
    <xf numFmtId="164" fontId="10" fillId="2" borderId="1" xfId="0" applyNumberFormat="1" applyFont="1" applyFill="1" applyBorder="1" applyAlignment="1">
      <alignment horizontal="center"/>
    </xf>
    <xf numFmtId="0" fontId="4" fillId="13" borderId="1" xfId="0" applyFont="1" applyFill="1" applyBorder="1"/>
    <xf numFmtId="0" fontId="6" fillId="13" borderId="1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51" fillId="0" borderId="0" xfId="0" applyFont="1" applyFill="1" applyAlignment="1">
      <alignment horizontal="center" wrapText="1"/>
    </xf>
    <xf numFmtId="0" fontId="56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textRotation="90" wrapText="1"/>
    </xf>
    <xf numFmtId="0" fontId="36" fillId="3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165" fontId="27" fillId="5" borderId="4" xfId="4" applyNumberFormat="1" applyFont="1" applyFill="1" applyBorder="1" applyAlignment="1" applyProtection="1">
      <alignment horizontal="left" wrapText="1"/>
      <protection hidden="1"/>
    </xf>
    <xf numFmtId="165" fontId="27" fillId="5" borderId="6" xfId="4" applyNumberFormat="1" applyFont="1" applyFill="1" applyBorder="1" applyAlignment="1" applyProtection="1">
      <alignment horizontal="left" wrapText="1"/>
      <protection hidden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1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4"/>
    <cellStyle name="Обычный 2 2 2" xfId="6"/>
    <cellStyle name="Обычный 3" xfId="1"/>
    <cellStyle name="Обычный 4" xfId="3"/>
    <cellStyle name="Обычный 5" xfId="5"/>
  </cellStyles>
  <dxfs count="0"/>
  <tableStyles count="0" defaultTableStyle="TableStyleMedium2" defaultPivotStyle="PivotStyleMedium9"/>
  <colors>
    <mruColors>
      <color rgb="FFCCECFF"/>
      <color rgb="FFFFCCFF"/>
      <color rgb="FFCCFFCC"/>
      <color rgb="FF66FFCC"/>
      <color rgb="FFFF3399"/>
      <color rgb="FFFF66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74"/>
  <sheetViews>
    <sheetView tabSelected="1" topLeftCell="A37" zoomScale="80" zoomScaleNormal="80" zoomScaleSheetLayoutView="70" workbookViewId="0">
      <selection activeCell="N72" sqref="N72"/>
    </sheetView>
  </sheetViews>
  <sheetFormatPr defaultRowHeight="15" x14ac:dyDescent="0.25"/>
  <cols>
    <col min="1" max="1" width="5" style="34" customWidth="1"/>
    <col min="2" max="2" width="68.85546875" style="1" customWidth="1"/>
    <col min="3" max="3" width="14.5703125" style="8" customWidth="1"/>
    <col min="4" max="4" width="18.5703125" style="1" customWidth="1"/>
    <col min="5" max="5" width="14" style="1" customWidth="1"/>
    <col min="6" max="6" width="17.28515625" style="1" customWidth="1"/>
    <col min="7" max="7" width="12.5703125" style="1" customWidth="1"/>
    <col min="8" max="8" width="16.140625" style="1" customWidth="1"/>
    <col min="9" max="9" width="9.140625" style="1"/>
    <col min="10" max="10" width="13.140625" style="584" customWidth="1"/>
    <col min="11" max="239" width="9.140625" style="1"/>
    <col min="240" max="240" width="68.28515625" style="1" customWidth="1"/>
    <col min="241" max="242" width="9.140625" style="1"/>
    <col min="243" max="243" width="9.28515625" style="1" bestFit="1" customWidth="1"/>
    <col min="244" max="244" width="14.7109375" style="1" customWidth="1"/>
    <col min="245" max="245" width="20.5703125" style="1" customWidth="1"/>
    <col min="246" max="246" width="15.85546875" style="1" customWidth="1"/>
    <col min="247" max="247" width="15.7109375" style="1" customWidth="1"/>
    <col min="248" max="248" width="14.85546875" style="1" customWidth="1"/>
    <col min="249" max="495" width="9.140625" style="1"/>
    <col min="496" max="496" width="68.28515625" style="1" customWidth="1"/>
    <col min="497" max="498" width="9.140625" style="1"/>
    <col min="499" max="499" width="9.28515625" style="1" bestFit="1" customWidth="1"/>
    <col min="500" max="500" width="14.7109375" style="1" customWidth="1"/>
    <col min="501" max="501" width="20.5703125" style="1" customWidth="1"/>
    <col min="502" max="502" width="15.85546875" style="1" customWidth="1"/>
    <col min="503" max="503" width="15.7109375" style="1" customWidth="1"/>
    <col min="504" max="504" width="14.85546875" style="1" customWidth="1"/>
    <col min="505" max="751" width="9.140625" style="1"/>
    <col min="752" max="752" width="68.28515625" style="1" customWidth="1"/>
    <col min="753" max="754" width="9.140625" style="1"/>
    <col min="755" max="755" width="9.28515625" style="1" bestFit="1" customWidth="1"/>
    <col min="756" max="756" width="14.7109375" style="1" customWidth="1"/>
    <col min="757" max="757" width="20.5703125" style="1" customWidth="1"/>
    <col min="758" max="758" width="15.85546875" style="1" customWidth="1"/>
    <col min="759" max="759" width="15.7109375" style="1" customWidth="1"/>
    <col min="760" max="760" width="14.85546875" style="1" customWidth="1"/>
    <col min="761" max="1007" width="9.140625" style="1"/>
    <col min="1008" max="1008" width="68.28515625" style="1" customWidth="1"/>
    <col min="1009" max="1010" width="9.140625" style="1"/>
    <col min="1011" max="1011" width="9.28515625" style="1" bestFit="1" customWidth="1"/>
    <col min="1012" max="1012" width="14.7109375" style="1" customWidth="1"/>
    <col min="1013" max="1013" width="20.5703125" style="1" customWidth="1"/>
    <col min="1014" max="1014" width="15.85546875" style="1" customWidth="1"/>
    <col min="1015" max="1015" width="15.7109375" style="1" customWidth="1"/>
    <col min="1016" max="1016" width="14.85546875" style="1" customWidth="1"/>
    <col min="1017" max="1263" width="9.140625" style="1"/>
    <col min="1264" max="1264" width="68.28515625" style="1" customWidth="1"/>
    <col min="1265" max="1266" width="9.140625" style="1"/>
    <col min="1267" max="1267" width="9.28515625" style="1" bestFit="1" customWidth="1"/>
    <col min="1268" max="1268" width="14.7109375" style="1" customWidth="1"/>
    <col min="1269" max="1269" width="20.5703125" style="1" customWidth="1"/>
    <col min="1270" max="1270" width="15.85546875" style="1" customWidth="1"/>
    <col min="1271" max="1271" width="15.7109375" style="1" customWidth="1"/>
    <col min="1272" max="1272" width="14.85546875" style="1" customWidth="1"/>
    <col min="1273" max="1519" width="9.140625" style="1"/>
    <col min="1520" max="1520" width="68.28515625" style="1" customWidth="1"/>
    <col min="1521" max="1522" width="9.140625" style="1"/>
    <col min="1523" max="1523" width="9.28515625" style="1" bestFit="1" customWidth="1"/>
    <col min="1524" max="1524" width="14.7109375" style="1" customWidth="1"/>
    <col min="1525" max="1525" width="20.5703125" style="1" customWidth="1"/>
    <col min="1526" max="1526" width="15.85546875" style="1" customWidth="1"/>
    <col min="1527" max="1527" width="15.7109375" style="1" customWidth="1"/>
    <col min="1528" max="1528" width="14.85546875" style="1" customWidth="1"/>
    <col min="1529" max="1775" width="9.140625" style="1"/>
    <col min="1776" max="1776" width="68.28515625" style="1" customWidth="1"/>
    <col min="1777" max="1778" width="9.140625" style="1"/>
    <col min="1779" max="1779" width="9.28515625" style="1" bestFit="1" customWidth="1"/>
    <col min="1780" max="1780" width="14.7109375" style="1" customWidth="1"/>
    <col min="1781" max="1781" width="20.5703125" style="1" customWidth="1"/>
    <col min="1782" max="1782" width="15.85546875" style="1" customWidth="1"/>
    <col min="1783" max="1783" width="15.7109375" style="1" customWidth="1"/>
    <col min="1784" max="1784" width="14.85546875" style="1" customWidth="1"/>
    <col min="1785" max="2031" width="9.140625" style="1"/>
    <col min="2032" max="2032" width="68.28515625" style="1" customWidth="1"/>
    <col min="2033" max="2034" width="9.140625" style="1"/>
    <col min="2035" max="2035" width="9.28515625" style="1" bestFit="1" customWidth="1"/>
    <col min="2036" max="2036" width="14.7109375" style="1" customWidth="1"/>
    <col min="2037" max="2037" width="20.5703125" style="1" customWidth="1"/>
    <col min="2038" max="2038" width="15.85546875" style="1" customWidth="1"/>
    <col min="2039" max="2039" width="15.7109375" style="1" customWidth="1"/>
    <col min="2040" max="2040" width="14.85546875" style="1" customWidth="1"/>
    <col min="2041" max="2287" width="9.140625" style="1"/>
    <col min="2288" max="2288" width="68.28515625" style="1" customWidth="1"/>
    <col min="2289" max="2290" width="9.140625" style="1"/>
    <col min="2291" max="2291" width="9.28515625" style="1" bestFit="1" customWidth="1"/>
    <col min="2292" max="2292" width="14.7109375" style="1" customWidth="1"/>
    <col min="2293" max="2293" width="20.5703125" style="1" customWidth="1"/>
    <col min="2294" max="2294" width="15.85546875" style="1" customWidth="1"/>
    <col min="2295" max="2295" width="15.7109375" style="1" customWidth="1"/>
    <col min="2296" max="2296" width="14.85546875" style="1" customWidth="1"/>
    <col min="2297" max="2543" width="9.140625" style="1"/>
    <col min="2544" max="2544" width="68.28515625" style="1" customWidth="1"/>
    <col min="2545" max="2546" width="9.140625" style="1"/>
    <col min="2547" max="2547" width="9.28515625" style="1" bestFit="1" customWidth="1"/>
    <col min="2548" max="2548" width="14.7109375" style="1" customWidth="1"/>
    <col min="2549" max="2549" width="20.5703125" style="1" customWidth="1"/>
    <col min="2550" max="2550" width="15.85546875" style="1" customWidth="1"/>
    <col min="2551" max="2551" width="15.7109375" style="1" customWidth="1"/>
    <col min="2552" max="2552" width="14.85546875" style="1" customWidth="1"/>
    <col min="2553" max="2799" width="9.140625" style="1"/>
    <col min="2800" max="2800" width="68.28515625" style="1" customWidth="1"/>
    <col min="2801" max="2802" width="9.140625" style="1"/>
    <col min="2803" max="2803" width="9.28515625" style="1" bestFit="1" customWidth="1"/>
    <col min="2804" max="2804" width="14.7109375" style="1" customWidth="1"/>
    <col min="2805" max="2805" width="20.5703125" style="1" customWidth="1"/>
    <col min="2806" max="2806" width="15.85546875" style="1" customWidth="1"/>
    <col min="2807" max="2807" width="15.7109375" style="1" customWidth="1"/>
    <col min="2808" max="2808" width="14.85546875" style="1" customWidth="1"/>
    <col min="2809" max="3055" width="9.140625" style="1"/>
    <col min="3056" max="3056" width="68.28515625" style="1" customWidth="1"/>
    <col min="3057" max="3058" width="9.140625" style="1"/>
    <col min="3059" max="3059" width="9.28515625" style="1" bestFit="1" customWidth="1"/>
    <col min="3060" max="3060" width="14.7109375" style="1" customWidth="1"/>
    <col min="3061" max="3061" width="20.5703125" style="1" customWidth="1"/>
    <col min="3062" max="3062" width="15.85546875" style="1" customWidth="1"/>
    <col min="3063" max="3063" width="15.7109375" style="1" customWidth="1"/>
    <col min="3064" max="3064" width="14.85546875" style="1" customWidth="1"/>
    <col min="3065" max="3311" width="9.140625" style="1"/>
    <col min="3312" max="3312" width="68.28515625" style="1" customWidth="1"/>
    <col min="3313" max="3314" width="9.140625" style="1"/>
    <col min="3315" max="3315" width="9.28515625" style="1" bestFit="1" customWidth="1"/>
    <col min="3316" max="3316" width="14.7109375" style="1" customWidth="1"/>
    <col min="3317" max="3317" width="20.5703125" style="1" customWidth="1"/>
    <col min="3318" max="3318" width="15.85546875" style="1" customWidth="1"/>
    <col min="3319" max="3319" width="15.7109375" style="1" customWidth="1"/>
    <col min="3320" max="3320" width="14.85546875" style="1" customWidth="1"/>
    <col min="3321" max="3567" width="9.140625" style="1"/>
    <col min="3568" max="3568" width="68.28515625" style="1" customWidth="1"/>
    <col min="3569" max="3570" width="9.140625" style="1"/>
    <col min="3571" max="3571" width="9.28515625" style="1" bestFit="1" customWidth="1"/>
    <col min="3572" max="3572" width="14.7109375" style="1" customWidth="1"/>
    <col min="3573" max="3573" width="20.5703125" style="1" customWidth="1"/>
    <col min="3574" max="3574" width="15.85546875" style="1" customWidth="1"/>
    <col min="3575" max="3575" width="15.7109375" style="1" customWidth="1"/>
    <col min="3576" max="3576" width="14.85546875" style="1" customWidth="1"/>
    <col min="3577" max="3823" width="9.140625" style="1"/>
    <col min="3824" max="3824" width="68.28515625" style="1" customWidth="1"/>
    <col min="3825" max="3826" width="9.140625" style="1"/>
    <col min="3827" max="3827" width="9.28515625" style="1" bestFit="1" customWidth="1"/>
    <col min="3828" max="3828" width="14.7109375" style="1" customWidth="1"/>
    <col min="3829" max="3829" width="20.5703125" style="1" customWidth="1"/>
    <col min="3830" max="3830" width="15.85546875" style="1" customWidth="1"/>
    <col min="3831" max="3831" width="15.7109375" style="1" customWidth="1"/>
    <col min="3832" max="3832" width="14.85546875" style="1" customWidth="1"/>
    <col min="3833" max="4079" width="9.140625" style="1"/>
    <col min="4080" max="4080" width="68.28515625" style="1" customWidth="1"/>
    <col min="4081" max="4082" width="9.140625" style="1"/>
    <col min="4083" max="4083" width="9.28515625" style="1" bestFit="1" customWidth="1"/>
    <col min="4084" max="4084" width="14.7109375" style="1" customWidth="1"/>
    <col min="4085" max="4085" width="20.5703125" style="1" customWidth="1"/>
    <col min="4086" max="4086" width="15.85546875" style="1" customWidth="1"/>
    <col min="4087" max="4087" width="15.7109375" style="1" customWidth="1"/>
    <col min="4088" max="4088" width="14.85546875" style="1" customWidth="1"/>
    <col min="4089" max="4335" width="9.140625" style="1"/>
    <col min="4336" max="4336" width="68.28515625" style="1" customWidth="1"/>
    <col min="4337" max="4338" width="9.140625" style="1"/>
    <col min="4339" max="4339" width="9.28515625" style="1" bestFit="1" customWidth="1"/>
    <col min="4340" max="4340" width="14.7109375" style="1" customWidth="1"/>
    <col min="4341" max="4341" width="20.5703125" style="1" customWidth="1"/>
    <col min="4342" max="4342" width="15.85546875" style="1" customWidth="1"/>
    <col min="4343" max="4343" width="15.7109375" style="1" customWidth="1"/>
    <col min="4344" max="4344" width="14.85546875" style="1" customWidth="1"/>
    <col min="4345" max="4591" width="9.140625" style="1"/>
    <col min="4592" max="4592" width="68.28515625" style="1" customWidth="1"/>
    <col min="4593" max="4594" width="9.140625" style="1"/>
    <col min="4595" max="4595" width="9.28515625" style="1" bestFit="1" customWidth="1"/>
    <col min="4596" max="4596" width="14.7109375" style="1" customWidth="1"/>
    <col min="4597" max="4597" width="20.5703125" style="1" customWidth="1"/>
    <col min="4598" max="4598" width="15.85546875" style="1" customWidth="1"/>
    <col min="4599" max="4599" width="15.7109375" style="1" customWidth="1"/>
    <col min="4600" max="4600" width="14.85546875" style="1" customWidth="1"/>
    <col min="4601" max="4847" width="9.140625" style="1"/>
    <col min="4848" max="4848" width="68.28515625" style="1" customWidth="1"/>
    <col min="4849" max="4850" width="9.140625" style="1"/>
    <col min="4851" max="4851" width="9.28515625" style="1" bestFit="1" customWidth="1"/>
    <col min="4852" max="4852" width="14.7109375" style="1" customWidth="1"/>
    <col min="4853" max="4853" width="20.5703125" style="1" customWidth="1"/>
    <col min="4854" max="4854" width="15.85546875" style="1" customWidth="1"/>
    <col min="4855" max="4855" width="15.7109375" style="1" customWidth="1"/>
    <col min="4856" max="4856" width="14.85546875" style="1" customWidth="1"/>
    <col min="4857" max="5103" width="9.140625" style="1"/>
    <col min="5104" max="5104" width="68.28515625" style="1" customWidth="1"/>
    <col min="5105" max="5106" width="9.140625" style="1"/>
    <col min="5107" max="5107" width="9.28515625" style="1" bestFit="1" customWidth="1"/>
    <col min="5108" max="5108" width="14.7109375" style="1" customWidth="1"/>
    <col min="5109" max="5109" width="20.5703125" style="1" customWidth="1"/>
    <col min="5110" max="5110" width="15.85546875" style="1" customWidth="1"/>
    <col min="5111" max="5111" width="15.7109375" style="1" customWidth="1"/>
    <col min="5112" max="5112" width="14.85546875" style="1" customWidth="1"/>
    <col min="5113" max="5359" width="9.140625" style="1"/>
    <col min="5360" max="5360" width="68.28515625" style="1" customWidth="1"/>
    <col min="5361" max="5362" width="9.140625" style="1"/>
    <col min="5363" max="5363" width="9.28515625" style="1" bestFit="1" customWidth="1"/>
    <col min="5364" max="5364" width="14.7109375" style="1" customWidth="1"/>
    <col min="5365" max="5365" width="20.5703125" style="1" customWidth="1"/>
    <col min="5366" max="5366" width="15.85546875" style="1" customWidth="1"/>
    <col min="5367" max="5367" width="15.7109375" style="1" customWidth="1"/>
    <col min="5368" max="5368" width="14.85546875" style="1" customWidth="1"/>
    <col min="5369" max="5615" width="9.140625" style="1"/>
    <col min="5616" max="5616" width="68.28515625" style="1" customWidth="1"/>
    <col min="5617" max="5618" width="9.140625" style="1"/>
    <col min="5619" max="5619" width="9.28515625" style="1" bestFit="1" customWidth="1"/>
    <col min="5620" max="5620" width="14.7109375" style="1" customWidth="1"/>
    <col min="5621" max="5621" width="20.5703125" style="1" customWidth="1"/>
    <col min="5622" max="5622" width="15.85546875" style="1" customWidth="1"/>
    <col min="5623" max="5623" width="15.7109375" style="1" customWidth="1"/>
    <col min="5624" max="5624" width="14.85546875" style="1" customWidth="1"/>
    <col min="5625" max="5871" width="9.140625" style="1"/>
    <col min="5872" max="5872" width="68.28515625" style="1" customWidth="1"/>
    <col min="5873" max="5874" width="9.140625" style="1"/>
    <col min="5875" max="5875" width="9.28515625" style="1" bestFit="1" customWidth="1"/>
    <col min="5876" max="5876" width="14.7109375" style="1" customWidth="1"/>
    <col min="5877" max="5877" width="20.5703125" style="1" customWidth="1"/>
    <col min="5878" max="5878" width="15.85546875" style="1" customWidth="1"/>
    <col min="5879" max="5879" width="15.7109375" style="1" customWidth="1"/>
    <col min="5880" max="5880" width="14.85546875" style="1" customWidth="1"/>
    <col min="5881" max="6127" width="9.140625" style="1"/>
    <col min="6128" max="6128" width="68.28515625" style="1" customWidth="1"/>
    <col min="6129" max="6130" width="9.140625" style="1"/>
    <col min="6131" max="6131" width="9.28515625" style="1" bestFit="1" customWidth="1"/>
    <col min="6132" max="6132" width="14.7109375" style="1" customWidth="1"/>
    <col min="6133" max="6133" width="20.5703125" style="1" customWidth="1"/>
    <col min="6134" max="6134" width="15.85546875" style="1" customWidth="1"/>
    <col min="6135" max="6135" width="15.7109375" style="1" customWidth="1"/>
    <col min="6136" max="6136" width="14.85546875" style="1" customWidth="1"/>
    <col min="6137" max="6383" width="9.140625" style="1"/>
    <col min="6384" max="6384" width="68.28515625" style="1" customWidth="1"/>
    <col min="6385" max="6386" width="9.140625" style="1"/>
    <col min="6387" max="6387" width="9.28515625" style="1" bestFit="1" customWidth="1"/>
    <col min="6388" max="6388" width="14.7109375" style="1" customWidth="1"/>
    <col min="6389" max="6389" width="20.5703125" style="1" customWidth="1"/>
    <col min="6390" max="6390" width="15.85546875" style="1" customWidth="1"/>
    <col min="6391" max="6391" width="15.7109375" style="1" customWidth="1"/>
    <col min="6392" max="6392" width="14.85546875" style="1" customWidth="1"/>
    <col min="6393" max="6639" width="9.140625" style="1"/>
    <col min="6640" max="6640" width="68.28515625" style="1" customWidth="1"/>
    <col min="6641" max="6642" width="9.140625" style="1"/>
    <col min="6643" max="6643" width="9.28515625" style="1" bestFit="1" customWidth="1"/>
    <col min="6644" max="6644" width="14.7109375" style="1" customWidth="1"/>
    <col min="6645" max="6645" width="20.5703125" style="1" customWidth="1"/>
    <col min="6646" max="6646" width="15.85546875" style="1" customWidth="1"/>
    <col min="6647" max="6647" width="15.7109375" style="1" customWidth="1"/>
    <col min="6648" max="6648" width="14.85546875" style="1" customWidth="1"/>
    <col min="6649" max="6895" width="9.140625" style="1"/>
    <col min="6896" max="6896" width="68.28515625" style="1" customWidth="1"/>
    <col min="6897" max="6898" width="9.140625" style="1"/>
    <col min="6899" max="6899" width="9.28515625" style="1" bestFit="1" customWidth="1"/>
    <col min="6900" max="6900" width="14.7109375" style="1" customWidth="1"/>
    <col min="6901" max="6901" width="20.5703125" style="1" customWidth="1"/>
    <col min="6902" max="6902" width="15.85546875" style="1" customWidth="1"/>
    <col min="6903" max="6903" width="15.7109375" style="1" customWidth="1"/>
    <col min="6904" max="6904" width="14.85546875" style="1" customWidth="1"/>
    <col min="6905" max="7151" width="9.140625" style="1"/>
    <col min="7152" max="7152" width="68.28515625" style="1" customWidth="1"/>
    <col min="7153" max="7154" width="9.140625" style="1"/>
    <col min="7155" max="7155" width="9.28515625" style="1" bestFit="1" customWidth="1"/>
    <col min="7156" max="7156" width="14.7109375" style="1" customWidth="1"/>
    <col min="7157" max="7157" width="20.5703125" style="1" customWidth="1"/>
    <col min="7158" max="7158" width="15.85546875" style="1" customWidth="1"/>
    <col min="7159" max="7159" width="15.7109375" style="1" customWidth="1"/>
    <col min="7160" max="7160" width="14.85546875" style="1" customWidth="1"/>
    <col min="7161" max="7407" width="9.140625" style="1"/>
    <col min="7408" max="7408" width="68.28515625" style="1" customWidth="1"/>
    <col min="7409" max="7410" width="9.140625" style="1"/>
    <col min="7411" max="7411" width="9.28515625" style="1" bestFit="1" customWidth="1"/>
    <col min="7412" max="7412" width="14.7109375" style="1" customWidth="1"/>
    <col min="7413" max="7413" width="20.5703125" style="1" customWidth="1"/>
    <col min="7414" max="7414" width="15.85546875" style="1" customWidth="1"/>
    <col min="7415" max="7415" width="15.7109375" style="1" customWidth="1"/>
    <col min="7416" max="7416" width="14.85546875" style="1" customWidth="1"/>
    <col min="7417" max="7663" width="9.140625" style="1"/>
    <col min="7664" max="7664" width="68.28515625" style="1" customWidth="1"/>
    <col min="7665" max="7666" width="9.140625" style="1"/>
    <col min="7667" max="7667" width="9.28515625" style="1" bestFit="1" customWidth="1"/>
    <col min="7668" max="7668" width="14.7109375" style="1" customWidth="1"/>
    <col min="7669" max="7669" width="20.5703125" style="1" customWidth="1"/>
    <col min="7670" max="7670" width="15.85546875" style="1" customWidth="1"/>
    <col min="7671" max="7671" width="15.7109375" style="1" customWidth="1"/>
    <col min="7672" max="7672" width="14.85546875" style="1" customWidth="1"/>
    <col min="7673" max="7919" width="9.140625" style="1"/>
    <col min="7920" max="7920" width="68.28515625" style="1" customWidth="1"/>
    <col min="7921" max="7922" width="9.140625" style="1"/>
    <col min="7923" max="7923" width="9.28515625" style="1" bestFit="1" customWidth="1"/>
    <col min="7924" max="7924" width="14.7109375" style="1" customWidth="1"/>
    <col min="7925" max="7925" width="20.5703125" style="1" customWidth="1"/>
    <col min="7926" max="7926" width="15.85546875" style="1" customWidth="1"/>
    <col min="7927" max="7927" width="15.7109375" style="1" customWidth="1"/>
    <col min="7928" max="7928" width="14.85546875" style="1" customWidth="1"/>
    <col min="7929" max="8175" width="9.140625" style="1"/>
    <col min="8176" max="8176" width="68.28515625" style="1" customWidth="1"/>
    <col min="8177" max="8178" width="9.140625" style="1"/>
    <col min="8179" max="8179" width="9.28515625" style="1" bestFit="1" customWidth="1"/>
    <col min="8180" max="8180" width="14.7109375" style="1" customWidth="1"/>
    <col min="8181" max="8181" width="20.5703125" style="1" customWidth="1"/>
    <col min="8182" max="8182" width="15.85546875" style="1" customWidth="1"/>
    <col min="8183" max="8183" width="15.7109375" style="1" customWidth="1"/>
    <col min="8184" max="8184" width="14.85546875" style="1" customWidth="1"/>
    <col min="8185" max="8431" width="9.140625" style="1"/>
    <col min="8432" max="8432" width="68.28515625" style="1" customWidth="1"/>
    <col min="8433" max="8434" width="9.140625" style="1"/>
    <col min="8435" max="8435" width="9.28515625" style="1" bestFit="1" customWidth="1"/>
    <col min="8436" max="8436" width="14.7109375" style="1" customWidth="1"/>
    <col min="8437" max="8437" width="20.5703125" style="1" customWidth="1"/>
    <col min="8438" max="8438" width="15.85546875" style="1" customWidth="1"/>
    <col min="8439" max="8439" width="15.7109375" style="1" customWidth="1"/>
    <col min="8440" max="8440" width="14.85546875" style="1" customWidth="1"/>
    <col min="8441" max="8687" width="9.140625" style="1"/>
    <col min="8688" max="8688" width="68.28515625" style="1" customWidth="1"/>
    <col min="8689" max="8690" width="9.140625" style="1"/>
    <col min="8691" max="8691" width="9.28515625" style="1" bestFit="1" customWidth="1"/>
    <col min="8692" max="8692" width="14.7109375" style="1" customWidth="1"/>
    <col min="8693" max="8693" width="20.5703125" style="1" customWidth="1"/>
    <col min="8694" max="8694" width="15.85546875" style="1" customWidth="1"/>
    <col min="8695" max="8695" width="15.7109375" style="1" customWidth="1"/>
    <col min="8696" max="8696" width="14.85546875" style="1" customWidth="1"/>
    <col min="8697" max="8943" width="9.140625" style="1"/>
    <col min="8944" max="8944" width="68.28515625" style="1" customWidth="1"/>
    <col min="8945" max="8946" width="9.140625" style="1"/>
    <col min="8947" max="8947" width="9.28515625" style="1" bestFit="1" customWidth="1"/>
    <col min="8948" max="8948" width="14.7109375" style="1" customWidth="1"/>
    <col min="8949" max="8949" width="20.5703125" style="1" customWidth="1"/>
    <col min="8950" max="8950" width="15.85546875" style="1" customWidth="1"/>
    <col min="8951" max="8951" width="15.7109375" style="1" customWidth="1"/>
    <col min="8952" max="8952" width="14.85546875" style="1" customWidth="1"/>
    <col min="8953" max="9199" width="9.140625" style="1"/>
    <col min="9200" max="9200" width="68.28515625" style="1" customWidth="1"/>
    <col min="9201" max="9202" width="9.140625" style="1"/>
    <col min="9203" max="9203" width="9.28515625" style="1" bestFit="1" customWidth="1"/>
    <col min="9204" max="9204" width="14.7109375" style="1" customWidth="1"/>
    <col min="9205" max="9205" width="20.5703125" style="1" customWidth="1"/>
    <col min="9206" max="9206" width="15.85546875" style="1" customWidth="1"/>
    <col min="9207" max="9207" width="15.7109375" style="1" customWidth="1"/>
    <col min="9208" max="9208" width="14.85546875" style="1" customWidth="1"/>
    <col min="9209" max="9455" width="9.140625" style="1"/>
    <col min="9456" max="9456" width="68.28515625" style="1" customWidth="1"/>
    <col min="9457" max="9458" width="9.140625" style="1"/>
    <col min="9459" max="9459" width="9.28515625" style="1" bestFit="1" customWidth="1"/>
    <col min="9460" max="9460" width="14.7109375" style="1" customWidth="1"/>
    <col min="9461" max="9461" width="20.5703125" style="1" customWidth="1"/>
    <col min="9462" max="9462" width="15.85546875" style="1" customWidth="1"/>
    <col min="9463" max="9463" width="15.7109375" style="1" customWidth="1"/>
    <col min="9464" max="9464" width="14.85546875" style="1" customWidth="1"/>
    <col min="9465" max="9711" width="9.140625" style="1"/>
    <col min="9712" max="9712" width="68.28515625" style="1" customWidth="1"/>
    <col min="9713" max="9714" width="9.140625" style="1"/>
    <col min="9715" max="9715" width="9.28515625" style="1" bestFit="1" customWidth="1"/>
    <col min="9716" max="9716" width="14.7109375" style="1" customWidth="1"/>
    <col min="9717" max="9717" width="20.5703125" style="1" customWidth="1"/>
    <col min="9718" max="9718" width="15.85546875" style="1" customWidth="1"/>
    <col min="9719" max="9719" width="15.7109375" style="1" customWidth="1"/>
    <col min="9720" max="9720" width="14.85546875" style="1" customWidth="1"/>
    <col min="9721" max="9967" width="9.140625" style="1"/>
    <col min="9968" max="9968" width="68.28515625" style="1" customWidth="1"/>
    <col min="9969" max="9970" width="9.140625" style="1"/>
    <col min="9971" max="9971" width="9.28515625" style="1" bestFit="1" customWidth="1"/>
    <col min="9972" max="9972" width="14.7109375" style="1" customWidth="1"/>
    <col min="9973" max="9973" width="20.5703125" style="1" customWidth="1"/>
    <col min="9974" max="9974" width="15.85546875" style="1" customWidth="1"/>
    <col min="9975" max="9975" width="15.7109375" style="1" customWidth="1"/>
    <col min="9976" max="9976" width="14.85546875" style="1" customWidth="1"/>
    <col min="9977" max="10223" width="9.140625" style="1"/>
    <col min="10224" max="10224" width="68.28515625" style="1" customWidth="1"/>
    <col min="10225" max="10226" width="9.140625" style="1"/>
    <col min="10227" max="10227" width="9.28515625" style="1" bestFit="1" customWidth="1"/>
    <col min="10228" max="10228" width="14.7109375" style="1" customWidth="1"/>
    <col min="10229" max="10229" width="20.5703125" style="1" customWidth="1"/>
    <col min="10230" max="10230" width="15.85546875" style="1" customWidth="1"/>
    <col min="10231" max="10231" width="15.7109375" style="1" customWidth="1"/>
    <col min="10232" max="10232" width="14.85546875" style="1" customWidth="1"/>
    <col min="10233" max="10479" width="9.140625" style="1"/>
    <col min="10480" max="10480" width="68.28515625" style="1" customWidth="1"/>
    <col min="10481" max="10482" width="9.140625" style="1"/>
    <col min="10483" max="10483" width="9.28515625" style="1" bestFit="1" customWidth="1"/>
    <col min="10484" max="10484" width="14.7109375" style="1" customWidth="1"/>
    <col min="10485" max="10485" width="20.5703125" style="1" customWidth="1"/>
    <col min="10486" max="10486" width="15.85546875" style="1" customWidth="1"/>
    <col min="10487" max="10487" width="15.7109375" style="1" customWidth="1"/>
    <col min="10488" max="10488" width="14.85546875" style="1" customWidth="1"/>
    <col min="10489" max="10735" width="9.140625" style="1"/>
    <col min="10736" max="10736" width="68.28515625" style="1" customWidth="1"/>
    <col min="10737" max="10738" width="9.140625" style="1"/>
    <col min="10739" max="10739" width="9.28515625" style="1" bestFit="1" customWidth="1"/>
    <col min="10740" max="10740" width="14.7109375" style="1" customWidth="1"/>
    <col min="10741" max="10741" width="20.5703125" style="1" customWidth="1"/>
    <col min="10742" max="10742" width="15.85546875" style="1" customWidth="1"/>
    <col min="10743" max="10743" width="15.7109375" style="1" customWidth="1"/>
    <col min="10744" max="10744" width="14.85546875" style="1" customWidth="1"/>
    <col min="10745" max="10991" width="9.140625" style="1"/>
    <col min="10992" max="10992" width="68.28515625" style="1" customWidth="1"/>
    <col min="10993" max="10994" width="9.140625" style="1"/>
    <col min="10995" max="10995" width="9.28515625" style="1" bestFit="1" customWidth="1"/>
    <col min="10996" max="10996" width="14.7109375" style="1" customWidth="1"/>
    <col min="10997" max="10997" width="20.5703125" style="1" customWidth="1"/>
    <col min="10998" max="10998" width="15.85546875" style="1" customWidth="1"/>
    <col min="10999" max="10999" width="15.7109375" style="1" customWidth="1"/>
    <col min="11000" max="11000" width="14.85546875" style="1" customWidth="1"/>
    <col min="11001" max="11247" width="9.140625" style="1"/>
    <col min="11248" max="11248" width="68.28515625" style="1" customWidth="1"/>
    <col min="11249" max="11250" width="9.140625" style="1"/>
    <col min="11251" max="11251" width="9.28515625" style="1" bestFit="1" customWidth="1"/>
    <col min="11252" max="11252" width="14.7109375" style="1" customWidth="1"/>
    <col min="11253" max="11253" width="20.5703125" style="1" customWidth="1"/>
    <col min="11254" max="11254" width="15.85546875" style="1" customWidth="1"/>
    <col min="11255" max="11255" width="15.7109375" style="1" customWidth="1"/>
    <col min="11256" max="11256" width="14.85546875" style="1" customWidth="1"/>
    <col min="11257" max="11503" width="9.140625" style="1"/>
    <col min="11504" max="11504" width="68.28515625" style="1" customWidth="1"/>
    <col min="11505" max="11506" width="9.140625" style="1"/>
    <col min="11507" max="11507" width="9.28515625" style="1" bestFit="1" customWidth="1"/>
    <col min="11508" max="11508" width="14.7109375" style="1" customWidth="1"/>
    <col min="11509" max="11509" width="20.5703125" style="1" customWidth="1"/>
    <col min="11510" max="11510" width="15.85546875" style="1" customWidth="1"/>
    <col min="11511" max="11511" width="15.7109375" style="1" customWidth="1"/>
    <col min="11512" max="11512" width="14.85546875" style="1" customWidth="1"/>
    <col min="11513" max="11759" width="9.140625" style="1"/>
    <col min="11760" max="11760" width="68.28515625" style="1" customWidth="1"/>
    <col min="11761" max="11762" width="9.140625" style="1"/>
    <col min="11763" max="11763" width="9.28515625" style="1" bestFit="1" customWidth="1"/>
    <col min="11764" max="11764" width="14.7109375" style="1" customWidth="1"/>
    <col min="11765" max="11765" width="20.5703125" style="1" customWidth="1"/>
    <col min="11766" max="11766" width="15.85546875" style="1" customWidth="1"/>
    <col min="11767" max="11767" width="15.7109375" style="1" customWidth="1"/>
    <col min="11768" max="11768" width="14.85546875" style="1" customWidth="1"/>
    <col min="11769" max="12015" width="9.140625" style="1"/>
    <col min="12016" max="12016" width="68.28515625" style="1" customWidth="1"/>
    <col min="12017" max="12018" width="9.140625" style="1"/>
    <col min="12019" max="12019" width="9.28515625" style="1" bestFit="1" customWidth="1"/>
    <col min="12020" max="12020" width="14.7109375" style="1" customWidth="1"/>
    <col min="12021" max="12021" width="20.5703125" style="1" customWidth="1"/>
    <col min="12022" max="12022" width="15.85546875" style="1" customWidth="1"/>
    <col min="12023" max="12023" width="15.7109375" style="1" customWidth="1"/>
    <col min="12024" max="12024" width="14.85546875" style="1" customWidth="1"/>
    <col min="12025" max="12271" width="9.140625" style="1"/>
    <col min="12272" max="12272" width="68.28515625" style="1" customWidth="1"/>
    <col min="12273" max="12274" width="9.140625" style="1"/>
    <col min="12275" max="12275" width="9.28515625" style="1" bestFit="1" customWidth="1"/>
    <col min="12276" max="12276" width="14.7109375" style="1" customWidth="1"/>
    <col min="12277" max="12277" width="20.5703125" style="1" customWidth="1"/>
    <col min="12278" max="12278" width="15.85546875" style="1" customWidth="1"/>
    <col min="12279" max="12279" width="15.7109375" style="1" customWidth="1"/>
    <col min="12280" max="12280" width="14.85546875" style="1" customWidth="1"/>
    <col min="12281" max="12527" width="9.140625" style="1"/>
    <col min="12528" max="12528" width="68.28515625" style="1" customWidth="1"/>
    <col min="12529" max="12530" width="9.140625" style="1"/>
    <col min="12531" max="12531" width="9.28515625" style="1" bestFit="1" customWidth="1"/>
    <col min="12532" max="12532" width="14.7109375" style="1" customWidth="1"/>
    <col min="12533" max="12533" width="20.5703125" style="1" customWidth="1"/>
    <col min="12534" max="12534" width="15.85546875" style="1" customWidth="1"/>
    <col min="12535" max="12535" width="15.7109375" style="1" customWidth="1"/>
    <col min="12536" max="12536" width="14.85546875" style="1" customWidth="1"/>
    <col min="12537" max="12783" width="9.140625" style="1"/>
    <col min="12784" max="12784" width="68.28515625" style="1" customWidth="1"/>
    <col min="12785" max="12786" width="9.140625" style="1"/>
    <col min="12787" max="12787" width="9.28515625" style="1" bestFit="1" customWidth="1"/>
    <col min="12788" max="12788" width="14.7109375" style="1" customWidth="1"/>
    <col min="12789" max="12789" width="20.5703125" style="1" customWidth="1"/>
    <col min="12790" max="12790" width="15.85546875" style="1" customWidth="1"/>
    <col min="12791" max="12791" width="15.7109375" style="1" customWidth="1"/>
    <col min="12792" max="12792" width="14.85546875" style="1" customWidth="1"/>
    <col min="12793" max="13039" width="9.140625" style="1"/>
    <col min="13040" max="13040" width="68.28515625" style="1" customWidth="1"/>
    <col min="13041" max="13042" width="9.140625" style="1"/>
    <col min="13043" max="13043" width="9.28515625" style="1" bestFit="1" customWidth="1"/>
    <col min="13044" max="13044" width="14.7109375" style="1" customWidth="1"/>
    <col min="13045" max="13045" width="20.5703125" style="1" customWidth="1"/>
    <col min="13046" max="13046" width="15.85546875" style="1" customWidth="1"/>
    <col min="13047" max="13047" width="15.7109375" style="1" customWidth="1"/>
    <col min="13048" max="13048" width="14.85546875" style="1" customWidth="1"/>
    <col min="13049" max="13295" width="9.140625" style="1"/>
    <col min="13296" max="13296" width="68.28515625" style="1" customWidth="1"/>
    <col min="13297" max="13298" width="9.140625" style="1"/>
    <col min="13299" max="13299" width="9.28515625" style="1" bestFit="1" customWidth="1"/>
    <col min="13300" max="13300" width="14.7109375" style="1" customWidth="1"/>
    <col min="13301" max="13301" width="20.5703125" style="1" customWidth="1"/>
    <col min="13302" max="13302" width="15.85546875" style="1" customWidth="1"/>
    <col min="13303" max="13303" width="15.7109375" style="1" customWidth="1"/>
    <col min="13304" max="13304" width="14.85546875" style="1" customWidth="1"/>
    <col min="13305" max="13551" width="9.140625" style="1"/>
    <col min="13552" max="13552" width="68.28515625" style="1" customWidth="1"/>
    <col min="13553" max="13554" width="9.140625" style="1"/>
    <col min="13555" max="13555" width="9.28515625" style="1" bestFit="1" customWidth="1"/>
    <col min="13556" max="13556" width="14.7109375" style="1" customWidth="1"/>
    <col min="13557" max="13557" width="20.5703125" style="1" customWidth="1"/>
    <col min="13558" max="13558" width="15.85546875" style="1" customWidth="1"/>
    <col min="13559" max="13559" width="15.7109375" style="1" customWidth="1"/>
    <col min="13560" max="13560" width="14.85546875" style="1" customWidth="1"/>
    <col min="13561" max="13807" width="9.140625" style="1"/>
    <col min="13808" max="13808" width="68.28515625" style="1" customWidth="1"/>
    <col min="13809" max="13810" width="9.140625" style="1"/>
    <col min="13811" max="13811" width="9.28515625" style="1" bestFit="1" customWidth="1"/>
    <col min="13812" max="13812" width="14.7109375" style="1" customWidth="1"/>
    <col min="13813" max="13813" width="20.5703125" style="1" customWidth="1"/>
    <col min="13814" max="13814" width="15.85546875" style="1" customWidth="1"/>
    <col min="13815" max="13815" width="15.7109375" style="1" customWidth="1"/>
    <col min="13816" max="13816" width="14.85546875" style="1" customWidth="1"/>
    <col min="13817" max="14063" width="9.140625" style="1"/>
    <col min="14064" max="14064" width="68.28515625" style="1" customWidth="1"/>
    <col min="14065" max="14066" width="9.140625" style="1"/>
    <col min="14067" max="14067" width="9.28515625" style="1" bestFit="1" customWidth="1"/>
    <col min="14068" max="14068" width="14.7109375" style="1" customWidth="1"/>
    <col min="14069" max="14069" width="20.5703125" style="1" customWidth="1"/>
    <col min="14070" max="14070" width="15.85546875" style="1" customWidth="1"/>
    <col min="14071" max="14071" width="15.7109375" style="1" customWidth="1"/>
    <col min="14072" max="14072" width="14.85546875" style="1" customWidth="1"/>
    <col min="14073" max="14319" width="9.140625" style="1"/>
    <col min="14320" max="14320" width="68.28515625" style="1" customWidth="1"/>
    <col min="14321" max="14322" width="9.140625" style="1"/>
    <col min="14323" max="14323" width="9.28515625" style="1" bestFit="1" customWidth="1"/>
    <col min="14324" max="14324" width="14.7109375" style="1" customWidth="1"/>
    <col min="14325" max="14325" width="20.5703125" style="1" customWidth="1"/>
    <col min="14326" max="14326" width="15.85546875" style="1" customWidth="1"/>
    <col min="14327" max="14327" width="15.7109375" style="1" customWidth="1"/>
    <col min="14328" max="14328" width="14.85546875" style="1" customWidth="1"/>
    <col min="14329" max="14575" width="9.140625" style="1"/>
    <col min="14576" max="14576" width="68.28515625" style="1" customWidth="1"/>
    <col min="14577" max="14578" width="9.140625" style="1"/>
    <col min="14579" max="14579" width="9.28515625" style="1" bestFit="1" customWidth="1"/>
    <col min="14580" max="14580" width="14.7109375" style="1" customWidth="1"/>
    <col min="14581" max="14581" width="20.5703125" style="1" customWidth="1"/>
    <col min="14582" max="14582" width="15.85546875" style="1" customWidth="1"/>
    <col min="14583" max="14583" width="15.7109375" style="1" customWidth="1"/>
    <col min="14584" max="14584" width="14.85546875" style="1" customWidth="1"/>
    <col min="14585" max="14831" width="9.140625" style="1"/>
    <col min="14832" max="14832" width="68.28515625" style="1" customWidth="1"/>
    <col min="14833" max="14834" width="9.140625" style="1"/>
    <col min="14835" max="14835" width="9.28515625" style="1" bestFit="1" customWidth="1"/>
    <col min="14836" max="14836" width="14.7109375" style="1" customWidth="1"/>
    <col min="14837" max="14837" width="20.5703125" style="1" customWidth="1"/>
    <col min="14838" max="14838" width="15.85546875" style="1" customWidth="1"/>
    <col min="14839" max="14839" width="15.7109375" style="1" customWidth="1"/>
    <col min="14840" max="14840" width="14.85546875" style="1" customWidth="1"/>
    <col min="14841" max="15087" width="9.140625" style="1"/>
    <col min="15088" max="15088" width="68.28515625" style="1" customWidth="1"/>
    <col min="15089" max="15090" width="9.140625" style="1"/>
    <col min="15091" max="15091" width="9.28515625" style="1" bestFit="1" customWidth="1"/>
    <col min="15092" max="15092" width="14.7109375" style="1" customWidth="1"/>
    <col min="15093" max="15093" width="20.5703125" style="1" customWidth="1"/>
    <col min="15094" max="15094" width="15.85546875" style="1" customWidth="1"/>
    <col min="15095" max="15095" width="15.7109375" style="1" customWidth="1"/>
    <col min="15096" max="15096" width="14.85546875" style="1" customWidth="1"/>
    <col min="15097" max="15343" width="9.140625" style="1"/>
    <col min="15344" max="15344" width="68.28515625" style="1" customWidth="1"/>
    <col min="15345" max="15346" width="9.140625" style="1"/>
    <col min="15347" max="15347" width="9.28515625" style="1" bestFit="1" customWidth="1"/>
    <col min="15348" max="15348" width="14.7109375" style="1" customWidth="1"/>
    <col min="15349" max="15349" width="20.5703125" style="1" customWidth="1"/>
    <col min="15350" max="15350" width="15.85546875" style="1" customWidth="1"/>
    <col min="15351" max="15351" width="15.7109375" style="1" customWidth="1"/>
    <col min="15352" max="15352" width="14.85546875" style="1" customWidth="1"/>
    <col min="15353" max="15599" width="9.140625" style="1"/>
    <col min="15600" max="15600" width="68.28515625" style="1" customWidth="1"/>
    <col min="15601" max="15602" width="9.140625" style="1"/>
    <col min="15603" max="15603" width="9.28515625" style="1" bestFit="1" customWidth="1"/>
    <col min="15604" max="15604" width="14.7109375" style="1" customWidth="1"/>
    <col min="15605" max="15605" width="20.5703125" style="1" customWidth="1"/>
    <col min="15606" max="15606" width="15.85546875" style="1" customWidth="1"/>
    <col min="15607" max="15607" width="15.7109375" style="1" customWidth="1"/>
    <col min="15608" max="15608" width="14.85546875" style="1" customWidth="1"/>
    <col min="15609" max="15855" width="9.140625" style="1"/>
    <col min="15856" max="15856" width="68.28515625" style="1" customWidth="1"/>
    <col min="15857" max="15858" width="9.140625" style="1"/>
    <col min="15859" max="15859" width="9.28515625" style="1" bestFit="1" customWidth="1"/>
    <col min="15860" max="15860" width="14.7109375" style="1" customWidth="1"/>
    <col min="15861" max="15861" width="20.5703125" style="1" customWidth="1"/>
    <col min="15862" max="15862" width="15.85546875" style="1" customWidth="1"/>
    <col min="15863" max="15863" width="15.7109375" style="1" customWidth="1"/>
    <col min="15864" max="15864" width="14.85546875" style="1" customWidth="1"/>
    <col min="15865" max="16111" width="9.140625" style="1"/>
    <col min="16112" max="16112" width="68.28515625" style="1" customWidth="1"/>
    <col min="16113" max="16114" width="9.140625" style="1"/>
    <col min="16115" max="16115" width="9.28515625" style="1" bestFit="1" customWidth="1"/>
    <col min="16116" max="16116" width="14.7109375" style="1" customWidth="1"/>
    <col min="16117" max="16117" width="20.5703125" style="1" customWidth="1"/>
    <col min="16118" max="16118" width="15.85546875" style="1" customWidth="1"/>
    <col min="16119" max="16119" width="15.7109375" style="1" customWidth="1"/>
    <col min="16120" max="16120" width="14.85546875" style="1" customWidth="1"/>
    <col min="16121" max="16384" width="9.140625" style="1"/>
  </cols>
  <sheetData>
    <row r="1" spans="1:10" ht="15" customHeight="1" x14ac:dyDescent="0.25">
      <c r="A1" s="204"/>
      <c r="D1" s="560"/>
      <c r="E1" s="599"/>
      <c r="F1" s="599"/>
      <c r="G1" s="599" t="s">
        <v>742</v>
      </c>
      <c r="H1" s="599"/>
    </row>
    <row r="2" spans="1:10" ht="15" customHeight="1" x14ac:dyDescent="0.25">
      <c r="A2" s="204"/>
      <c r="D2" s="560"/>
      <c r="E2" s="599"/>
      <c r="F2" s="599"/>
      <c r="G2" s="599" t="s">
        <v>743</v>
      </c>
      <c r="H2" s="599"/>
    </row>
    <row r="3" spans="1:10" ht="15" customHeight="1" x14ac:dyDescent="0.25">
      <c r="A3" s="204"/>
      <c r="D3" s="560"/>
      <c r="E3" s="599"/>
      <c r="F3" s="599"/>
      <c r="G3" s="599"/>
      <c r="H3" s="599"/>
    </row>
    <row r="4" spans="1:10" ht="84.75" customHeight="1" x14ac:dyDescent="0.3">
      <c r="A4" s="204"/>
      <c r="B4" s="600" t="s">
        <v>744</v>
      </c>
      <c r="C4" s="601"/>
      <c r="D4" s="601"/>
      <c r="E4" s="601"/>
      <c r="F4" s="601"/>
      <c r="G4" s="601"/>
      <c r="H4" s="601"/>
    </row>
    <row r="5" spans="1:10" ht="15" customHeight="1" x14ac:dyDescent="0.25">
      <c r="A5" s="204"/>
    </row>
    <row r="6" spans="1:10" x14ac:dyDescent="0.25">
      <c r="A6" s="204"/>
      <c r="H6" s="598" t="s">
        <v>830</v>
      </c>
    </row>
    <row r="7" spans="1:10" s="561" customFormat="1" ht="15" customHeight="1" x14ac:dyDescent="0.2">
      <c r="A7" s="602" t="s">
        <v>777</v>
      </c>
      <c r="B7" s="603" t="s">
        <v>0</v>
      </c>
      <c r="C7" s="605" t="s">
        <v>735</v>
      </c>
      <c r="D7" s="604"/>
      <c r="E7" s="605" t="s">
        <v>737</v>
      </c>
      <c r="F7" s="604"/>
      <c r="G7" s="605" t="s">
        <v>738</v>
      </c>
      <c r="H7" s="604"/>
      <c r="J7" s="583"/>
    </row>
    <row r="8" spans="1:10" s="561" customFormat="1" ht="53.25" customHeight="1" x14ac:dyDescent="0.2">
      <c r="A8" s="602"/>
      <c r="B8" s="604"/>
      <c r="C8" s="573" t="s">
        <v>5</v>
      </c>
      <c r="D8" s="579" t="s">
        <v>736</v>
      </c>
      <c r="E8" s="573" t="s">
        <v>5</v>
      </c>
      <c r="F8" s="579" t="s">
        <v>736</v>
      </c>
      <c r="G8" s="573" t="s">
        <v>5</v>
      </c>
      <c r="H8" s="579" t="s">
        <v>736</v>
      </c>
      <c r="J8" s="583"/>
    </row>
    <row r="9" spans="1:10" s="8" customFormat="1" ht="14.25" customHeight="1" x14ac:dyDescent="0.2">
      <c r="A9" s="581">
        <v>1</v>
      </c>
      <c r="B9" s="582">
        <v>2</v>
      </c>
      <c r="C9" s="580">
        <v>3</v>
      </c>
      <c r="D9" s="580">
        <v>4</v>
      </c>
      <c r="E9" s="580">
        <v>5</v>
      </c>
      <c r="F9" s="580">
        <v>6</v>
      </c>
      <c r="G9" s="580">
        <v>7</v>
      </c>
      <c r="H9" s="580">
        <v>8</v>
      </c>
      <c r="J9" s="585"/>
    </row>
    <row r="10" spans="1:10" ht="46.5" customHeight="1" x14ac:dyDescent="0.25">
      <c r="A10" s="564" t="s">
        <v>773</v>
      </c>
      <c r="B10" s="588" t="s">
        <v>775</v>
      </c>
      <c r="C10" s="325">
        <f>SUM(C11)</f>
        <v>10.8</v>
      </c>
      <c r="D10" s="325">
        <f t="shared" ref="D10:H10" si="0">SUM(D11)</f>
        <v>0</v>
      </c>
      <c r="E10" s="325">
        <f t="shared" si="0"/>
        <v>10</v>
      </c>
      <c r="F10" s="325">
        <f t="shared" si="0"/>
        <v>0</v>
      </c>
      <c r="G10" s="325">
        <f t="shared" si="0"/>
        <v>10</v>
      </c>
      <c r="H10" s="325">
        <f t="shared" si="0"/>
        <v>0</v>
      </c>
    </row>
    <row r="11" spans="1:10" ht="32.25" customHeight="1" x14ac:dyDescent="0.25">
      <c r="A11" s="18"/>
      <c r="B11" s="399" t="s">
        <v>820</v>
      </c>
      <c r="C11" s="133">
        <v>10.8</v>
      </c>
      <c r="D11" s="133">
        <v>0</v>
      </c>
      <c r="E11" s="133">
        <v>10</v>
      </c>
      <c r="F11" s="133">
        <v>0</v>
      </c>
      <c r="G11" s="133">
        <v>10</v>
      </c>
      <c r="H11" s="133">
        <v>0</v>
      </c>
    </row>
    <row r="12" spans="1:10" ht="46.5" customHeight="1" x14ac:dyDescent="0.25">
      <c r="A12" s="571" t="s">
        <v>774</v>
      </c>
      <c r="B12" s="589" t="s">
        <v>776</v>
      </c>
      <c r="C12" s="325">
        <f>SUM(C13+C14+C15+C17)</f>
        <v>119737.4</v>
      </c>
      <c r="D12" s="325">
        <f t="shared" ref="D12:H12" si="1">SUM(D13+D14+D15+D17)</f>
        <v>20548.2</v>
      </c>
      <c r="E12" s="325">
        <f t="shared" si="1"/>
        <v>118537.29999999999</v>
      </c>
      <c r="F12" s="325">
        <f t="shared" si="1"/>
        <v>20548.2</v>
      </c>
      <c r="G12" s="325">
        <f t="shared" si="1"/>
        <v>118537.29999999999</v>
      </c>
      <c r="H12" s="325">
        <f t="shared" si="1"/>
        <v>20548.2</v>
      </c>
    </row>
    <row r="13" spans="1:10" ht="44.25" customHeight="1" x14ac:dyDescent="0.25">
      <c r="A13" s="18" t="s">
        <v>778</v>
      </c>
      <c r="B13" s="399" t="s">
        <v>819</v>
      </c>
      <c r="C13" s="133">
        <v>8.6</v>
      </c>
      <c r="D13" s="133">
        <v>0</v>
      </c>
      <c r="E13" s="324">
        <v>8.6</v>
      </c>
      <c r="F13" s="324">
        <v>0</v>
      </c>
      <c r="G13" s="324">
        <v>8.6</v>
      </c>
      <c r="H13" s="133">
        <v>0</v>
      </c>
    </row>
    <row r="14" spans="1:10" ht="36" customHeight="1" x14ac:dyDescent="0.25">
      <c r="A14" s="18" t="s">
        <v>779</v>
      </c>
      <c r="B14" s="334" t="s">
        <v>750</v>
      </c>
      <c r="C14" s="133">
        <v>1000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</row>
    <row r="15" spans="1:10" ht="52.5" customHeight="1" x14ac:dyDescent="0.25">
      <c r="A15" s="565" t="s">
        <v>780</v>
      </c>
      <c r="B15" s="574" t="s">
        <v>745</v>
      </c>
      <c r="C15" s="133">
        <f>19727.5+58241.7+39186.6+131.5+726.6+223.5-8.6</f>
        <v>118228.79999999999</v>
      </c>
      <c r="D15" s="133">
        <v>20548.2</v>
      </c>
      <c r="E15" s="133">
        <f>19727.5+58241.7+39186.6+131.5+726.5+223.5-8.6</f>
        <v>118228.69999999998</v>
      </c>
      <c r="F15" s="133">
        <v>20548.2</v>
      </c>
      <c r="G15" s="133">
        <f>19727.5+58241.7+39186.6+131.5+726.5+223.5-8.6</f>
        <v>118228.69999999998</v>
      </c>
      <c r="H15" s="133">
        <v>20548.2</v>
      </c>
    </row>
    <row r="16" spans="1:10" ht="72.75" customHeight="1" x14ac:dyDescent="0.25">
      <c r="A16" s="18"/>
      <c r="B16" s="559" t="s">
        <v>821</v>
      </c>
      <c r="C16" s="562">
        <v>1081.5</v>
      </c>
      <c r="D16" s="562">
        <v>20548.2</v>
      </c>
      <c r="E16" s="562">
        <v>1081.5</v>
      </c>
      <c r="F16" s="562">
        <v>20548.2</v>
      </c>
      <c r="G16" s="562">
        <v>1081.5</v>
      </c>
      <c r="H16" s="562">
        <v>20548.2</v>
      </c>
    </row>
    <row r="17" spans="1:234" ht="32.25" customHeight="1" x14ac:dyDescent="0.25">
      <c r="A17" s="18" t="s">
        <v>781</v>
      </c>
      <c r="B17" s="17" t="s">
        <v>826</v>
      </c>
      <c r="C17" s="595">
        <v>500</v>
      </c>
      <c r="D17" s="595">
        <v>0</v>
      </c>
      <c r="E17" s="595">
        <v>300</v>
      </c>
      <c r="F17" s="595">
        <v>0</v>
      </c>
      <c r="G17" s="595">
        <v>300</v>
      </c>
      <c r="H17" s="562">
        <v>0</v>
      </c>
    </row>
    <row r="18" spans="1:234" ht="51.75" customHeight="1" x14ac:dyDescent="0.25">
      <c r="A18" s="564" t="s">
        <v>766</v>
      </c>
      <c r="B18" s="588" t="s">
        <v>789</v>
      </c>
      <c r="C18" s="325">
        <f>SUM(C19+C20+C21+C23+C24)</f>
        <v>115453.59999999999</v>
      </c>
      <c r="D18" s="325">
        <f t="shared" ref="D18:H18" si="2">SUM(D19+D20+D21+D23+D24)</f>
        <v>152553.79999999999</v>
      </c>
      <c r="E18" s="325">
        <f t="shared" si="2"/>
        <v>119790.40000000001</v>
      </c>
      <c r="F18" s="325">
        <f t="shared" si="2"/>
        <v>173529.3</v>
      </c>
      <c r="G18" s="325">
        <f t="shared" si="2"/>
        <v>111145.40000000001</v>
      </c>
      <c r="H18" s="325">
        <f t="shared" si="2"/>
        <v>9274.4</v>
      </c>
    </row>
    <row r="19" spans="1:234" ht="34.5" customHeight="1" x14ac:dyDescent="0.25">
      <c r="A19" s="18" t="s">
        <v>767</v>
      </c>
      <c r="B19" s="399" t="s">
        <v>820</v>
      </c>
      <c r="C19" s="133">
        <v>3.6</v>
      </c>
      <c r="D19" s="133">
        <v>0</v>
      </c>
      <c r="E19" s="324">
        <v>3.6</v>
      </c>
      <c r="F19" s="324">
        <v>0</v>
      </c>
      <c r="G19" s="324">
        <v>3.6</v>
      </c>
      <c r="H19" s="133">
        <v>0</v>
      </c>
    </row>
    <row r="20" spans="1:234" ht="45" customHeight="1" x14ac:dyDescent="0.25">
      <c r="A20" s="18" t="s">
        <v>768</v>
      </c>
      <c r="B20" s="334" t="s">
        <v>739</v>
      </c>
      <c r="C20" s="133">
        <f>5660.8+7542</f>
        <v>13202.8</v>
      </c>
      <c r="D20" s="133">
        <v>143279.4</v>
      </c>
      <c r="E20" s="324">
        <f>5000+8645</f>
        <v>13645</v>
      </c>
      <c r="F20" s="324">
        <v>164254.9</v>
      </c>
      <c r="G20" s="324">
        <f>5000</f>
        <v>5000</v>
      </c>
      <c r="H20" s="133">
        <v>0</v>
      </c>
    </row>
    <row r="21" spans="1:234" ht="61.5" customHeight="1" x14ac:dyDescent="0.25">
      <c r="A21" s="18" t="s">
        <v>769</v>
      </c>
      <c r="B21" s="574" t="s">
        <v>746</v>
      </c>
      <c r="C21" s="133">
        <f>53769.8+46066.5-4212.9+216+213-3.6</f>
        <v>96048.8</v>
      </c>
      <c r="D21" s="133">
        <v>8150.4</v>
      </c>
      <c r="E21" s="324">
        <f>53769.8+46066.5-4212.9+216+213-3.6</f>
        <v>96048.8</v>
      </c>
      <c r="F21" s="324">
        <v>8150.4</v>
      </c>
      <c r="G21" s="324">
        <f>53769.8+46066.5-4212.9+216+213-3.6</f>
        <v>96048.8</v>
      </c>
      <c r="H21" s="133">
        <v>8150.4</v>
      </c>
    </row>
    <row r="22" spans="1:234" ht="81" customHeight="1" x14ac:dyDescent="0.25">
      <c r="A22" s="18"/>
      <c r="B22" s="158" t="s">
        <v>822</v>
      </c>
      <c r="C22" s="562">
        <v>429</v>
      </c>
      <c r="D22" s="562">
        <v>8150.4</v>
      </c>
      <c r="E22" s="562">
        <v>429</v>
      </c>
      <c r="F22" s="562">
        <v>8150.4</v>
      </c>
      <c r="G22" s="562">
        <v>429</v>
      </c>
      <c r="H22" s="562">
        <v>8150.4</v>
      </c>
    </row>
    <row r="23" spans="1:234" ht="73.900000000000006" customHeight="1" x14ac:dyDescent="0.25">
      <c r="A23" s="18" t="s">
        <v>771</v>
      </c>
      <c r="B23" s="575" t="s">
        <v>770</v>
      </c>
      <c r="C23" s="133">
        <v>198.4</v>
      </c>
      <c r="D23" s="133">
        <v>1124</v>
      </c>
      <c r="E23" s="133">
        <v>198.4</v>
      </c>
      <c r="F23" s="133">
        <v>1124</v>
      </c>
      <c r="G23" s="133">
        <v>198.4</v>
      </c>
      <c r="H23" s="133">
        <v>1124</v>
      </c>
    </row>
    <row r="24" spans="1:234" ht="43.5" customHeight="1" x14ac:dyDescent="0.25">
      <c r="A24" s="565" t="s">
        <v>772</v>
      </c>
      <c r="B24" s="348" t="s">
        <v>808</v>
      </c>
      <c r="C24" s="133">
        <f>SUM(C25+C26)</f>
        <v>6000</v>
      </c>
      <c r="D24" s="133">
        <f t="shared" ref="D24:H24" si="3">SUM(D25+D26)</f>
        <v>0</v>
      </c>
      <c r="E24" s="133">
        <f t="shared" si="3"/>
        <v>9894.6</v>
      </c>
      <c r="F24" s="133">
        <f t="shared" si="3"/>
        <v>0</v>
      </c>
      <c r="G24" s="133">
        <f t="shared" si="3"/>
        <v>9894.6</v>
      </c>
      <c r="H24" s="133">
        <f t="shared" si="3"/>
        <v>0</v>
      </c>
    </row>
    <row r="25" spans="1:234" ht="33" customHeight="1" x14ac:dyDescent="0.25">
      <c r="A25" s="18"/>
      <c r="B25" s="158" t="s">
        <v>809</v>
      </c>
      <c r="C25" s="562">
        <f>1200+1800</f>
        <v>3000</v>
      </c>
      <c r="D25" s="562"/>
      <c r="E25" s="562">
        <f>1274.4+5421.8+198.4</f>
        <v>6894.6</v>
      </c>
      <c r="F25" s="562"/>
      <c r="G25" s="562">
        <f>1274.4+5421.8+198.4</f>
        <v>6894.6</v>
      </c>
      <c r="H25" s="562"/>
    </row>
    <row r="26" spans="1:234" ht="79.5" customHeight="1" x14ac:dyDescent="0.25">
      <c r="A26" s="18"/>
      <c r="B26" s="559" t="s">
        <v>810</v>
      </c>
      <c r="C26" s="562">
        <v>3000</v>
      </c>
      <c r="D26" s="562"/>
      <c r="E26" s="562">
        <v>3000</v>
      </c>
      <c r="F26" s="562"/>
      <c r="G26" s="562">
        <v>3000</v>
      </c>
      <c r="H26" s="567"/>
    </row>
    <row r="27" spans="1:234" ht="39.75" customHeight="1" x14ac:dyDescent="0.25">
      <c r="A27" s="564" t="s">
        <v>765</v>
      </c>
      <c r="B27" s="588" t="s">
        <v>788</v>
      </c>
      <c r="C27" s="325">
        <f>SUM(C28+C29+C30+C31+C32+C34)</f>
        <v>21130.1</v>
      </c>
      <c r="D27" s="325">
        <f t="shared" ref="D27:H27" si="4">SUM(D28+D29+D30+D31+D32+D34)</f>
        <v>52922.599999999991</v>
      </c>
      <c r="E27" s="325">
        <f t="shared" si="4"/>
        <v>4279.7</v>
      </c>
      <c r="F27" s="325">
        <f t="shared" si="4"/>
        <v>45929.5</v>
      </c>
      <c r="G27" s="325">
        <f t="shared" si="4"/>
        <v>3160.8</v>
      </c>
      <c r="H27" s="325">
        <f t="shared" si="4"/>
        <v>36994.699999999997</v>
      </c>
    </row>
    <row r="28" spans="1:234" s="90" customFormat="1" ht="39" customHeight="1" x14ac:dyDescent="0.25">
      <c r="A28" s="565" t="s">
        <v>782</v>
      </c>
      <c r="B28" s="349" t="s">
        <v>823</v>
      </c>
      <c r="C28" s="324">
        <v>41.6</v>
      </c>
      <c r="D28" s="324">
        <v>960.8</v>
      </c>
      <c r="E28" s="324">
        <v>53.2</v>
      </c>
      <c r="F28" s="324">
        <v>908.8</v>
      </c>
      <c r="G28" s="324">
        <v>41.6</v>
      </c>
      <c r="H28" s="324">
        <v>904.9</v>
      </c>
      <c r="J28" s="586"/>
    </row>
    <row r="29" spans="1:234" customFormat="1" ht="75" customHeight="1" x14ac:dyDescent="0.25">
      <c r="A29" s="565" t="s">
        <v>783</v>
      </c>
      <c r="B29" s="345" t="s">
        <v>796</v>
      </c>
      <c r="C29" s="474"/>
      <c r="D29" s="324">
        <v>13549.5</v>
      </c>
      <c r="E29" s="405"/>
      <c r="F29" s="324">
        <v>1693.7</v>
      </c>
      <c r="G29" s="405"/>
      <c r="H29" s="324">
        <v>1693.7</v>
      </c>
      <c r="I29" s="1"/>
      <c r="J29" s="58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</row>
    <row r="30" spans="1:234" customFormat="1" ht="100.5" customHeight="1" x14ac:dyDescent="0.25">
      <c r="A30" s="565" t="s">
        <v>784</v>
      </c>
      <c r="B30" s="345" t="s">
        <v>734</v>
      </c>
      <c r="C30" s="474"/>
      <c r="D30" s="324">
        <v>16.399999999999999</v>
      </c>
      <c r="E30" s="405"/>
      <c r="F30" s="324">
        <v>16.399999999999999</v>
      </c>
      <c r="G30" s="405"/>
      <c r="H30" s="324">
        <v>16.399999999999999</v>
      </c>
      <c r="I30" s="1"/>
      <c r="J30" s="58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</row>
    <row r="31" spans="1:234" ht="66" customHeight="1" x14ac:dyDescent="0.25">
      <c r="A31" s="565" t="s">
        <v>785</v>
      </c>
      <c r="B31" s="334" t="s">
        <v>811</v>
      </c>
      <c r="C31" s="324"/>
      <c r="D31" s="324">
        <v>5317.7</v>
      </c>
      <c r="E31" s="324"/>
      <c r="F31" s="324">
        <v>9116.1</v>
      </c>
      <c r="G31" s="324"/>
      <c r="H31" s="324">
        <v>9116.1</v>
      </c>
    </row>
    <row r="32" spans="1:234" ht="57.75" customHeight="1" x14ac:dyDescent="0.25">
      <c r="A32" s="329" t="s">
        <v>786</v>
      </c>
      <c r="B32" s="334" t="s">
        <v>748</v>
      </c>
      <c r="C32" s="133">
        <f t="shared" ref="C32:H32" si="5">SUM(C33:C33)</f>
        <v>16616.5</v>
      </c>
      <c r="D32" s="133">
        <f t="shared" si="5"/>
        <v>13078.199999999997</v>
      </c>
      <c r="E32" s="133">
        <f t="shared" si="5"/>
        <v>1754.5</v>
      </c>
      <c r="F32" s="133">
        <f t="shared" si="5"/>
        <v>14194.5</v>
      </c>
      <c r="G32" s="133">
        <f t="shared" si="5"/>
        <v>1265.2</v>
      </c>
      <c r="H32" s="133">
        <f t="shared" si="5"/>
        <v>10263.599999999999</v>
      </c>
    </row>
    <row r="33" spans="1:8" ht="65.25" customHeight="1" x14ac:dyDescent="0.25">
      <c r="A33" s="18"/>
      <c r="B33" s="559" t="s">
        <v>730</v>
      </c>
      <c r="C33" s="563">
        <f>15000+1616.5</f>
        <v>16616.5</v>
      </c>
      <c r="D33" s="563">
        <f>35578.2-20000-2500</f>
        <v>13078.199999999997</v>
      </c>
      <c r="E33" s="563">
        <v>1754.5</v>
      </c>
      <c r="F33" s="562">
        <f>34194.5-20000</f>
        <v>14194.5</v>
      </c>
      <c r="G33" s="562">
        <v>1265.2</v>
      </c>
      <c r="H33" s="562">
        <f>25263.6-15000</f>
        <v>10263.599999999999</v>
      </c>
    </row>
    <row r="34" spans="1:8" ht="73.5" customHeight="1" x14ac:dyDescent="0.25">
      <c r="A34" s="18" t="s">
        <v>787</v>
      </c>
      <c r="B34" s="334" t="s">
        <v>824</v>
      </c>
      <c r="C34" s="133">
        <f>5000+2472-3000</f>
        <v>4472</v>
      </c>
      <c r="D34" s="133">
        <v>20000</v>
      </c>
      <c r="E34" s="133">
        <v>2472</v>
      </c>
      <c r="F34" s="133">
        <v>20000</v>
      </c>
      <c r="G34" s="133">
        <v>1854</v>
      </c>
      <c r="H34" s="133">
        <v>15000</v>
      </c>
    </row>
    <row r="35" spans="1:8" ht="62.25" customHeight="1" x14ac:dyDescent="0.25">
      <c r="A35" s="564" t="s">
        <v>762</v>
      </c>
      <c r="B35" s="588" t="s">
        <v>764</v>
      </c>
      <c r="C35" s="325">
        <f>SUM(C36)</f>
        <v>5060</v>
      </c>
      <c r="D35" s="325">
        <f t="shared" ref="D35:H35" si="6">SUM(D36)</f>
        <v>0</v>
      </c>
      <c r="E35" s="325">
        <f t="shared" si="6"/>
        <v>5000</v>
      </c>
      <c r="F35" s="325">
        <f t="shared" si="6"/>
        <v>0</v>
      </c>
      <c r="G35" s="325">
        <f t="shared" si="6"/>
        <v>5000</v>
      </c>
      <c r="H35" s="325">
        <f t="shared" si="6"/>
        <v>0</v>
      </c>
    </row>
    <row r="36" spans="1:8" ht="41.25" customHeight="1" x14ac:dyDescent="0.25">
      <c r="A36" s="18"/>
      <c r="B36" s="334" t="s">
        <v>740</v>
      </c>
      <c r="C36" s="133">
        <v>5060</v>
      </c>
      <c r="D36" s="133"/>
      <c r="E36" s="133">
        <v>5000</v>
      </c>
      <c r="F36" s="133"/>
      <c r="G36" s="133">
        <v>5000</v>
      </c>
      <c r="H36" s="302"/>
    </row>
    <row r="37" spans="1:8" ht="72.75" customHeight="1" x14ac:dyDescent="0.25">
      <c r="A37" s="564" t="s">
        <v>761</v>
      </c>
      <c r="B37" s="590" t="s">
        <v>763</v>
      </c>
      <c r="C37" s="325">
        <f>SUM(C38)</f>
        <v>350</v>
      </c>
      <c r="D37" s="325">
        <f t="shared" ref="D37:H37" si="7">SUM(D38)</f>
        <v>0</v>
      </c>
      <c r="E37" s="325">
        <f t="shared" si="7"/>
        <v>350</v>
      </c>
      <c r="F37" s="325">
        <f t="shared" si="7"/>
        <v>0</v>
      </c>
      <c r="G37" s="325">
        <f t="shared" si="7"/>
        <v>0</v>
      </c>
      <c r="H37" s="325">
        <f t="shared" si="7"/>
        <v>0</v>
      </c>
    </row>
    <row r="38" spans="1:8" ht="70.900000000000006" customHeight="1" x14ac:dyDescent="0.25">
      <c r="A38" s="30"/>
      <c r="B38" s="398" t="s">
        <v>741</v>
      </c>
      <c r="C38" s="324">
        <v>350</v>
      </c>
      <c r="D38" s="133"/>
      <c r="E38" s="324">
        <v>350</v>
      </c>
      <c r="F38" s="324"/>
      <c r="G38" s="324">
        <v>0</v>
      </c>
      <c r="H38" s="133"/>
    </row>
    <row r="39" spans="1:8" ht="69.75" customHeight="1" x14ac:dyDescent="0.25">
      <c r="A39" s="566" t="s">
        <v>760</v>
      </c>
      <c r="B39" s="591" t="s">
        <v>827</v>
      </c>
      <c r="C39" s="325">
        <f>SUM(C40)</f>
        <v>135</v>
      </c>
      <c r="D39" s="325">
        <f t="shared" ref="D39:H39" si="8">SUM(D40)</f>
        <v>0</v>
      </c>
      <c r="E39" s="325">
        <f t="shared" si="8"/>
        <v>135</v>
      </c>
      <c r="F39" s="325">
        <f t="shared" si="8"/>
        <v>0</v>
      </c>
      <c r="G39" s="325">
        <f t="shared" si="8"/>
        <v>0</v>
      </c>
      <c r="H39" s="325">
        <f t="shared" si="8"/>
        <v>0</v>
      </c>
    </row>
    <row r="40" spans="1:8" ht="114.75" customHeight="1" x14ac:dyDescent="0.25">
      <c r="A40" s="30"/>
      <c r="B40" s="348" t="s">
        <v>828</v>
      </c>
      <c r="C40" s="324">
        <v>135</v>
      </c>
      <c r="D40" s="324"/>
      <c r="E40" s="324">
        <v>135</v>
      </c>
      <c r="F40" s="324"/>
      <c r="G40" s="324">
        <v>0</v>
      </c>
      <c r="H40" s="324"/>
    </row>
    <row r="41" spans="1:8" ht="54.75" customHeight="1" x14ac:dyDescent="0.25">
      <c r="A41" s="566" t="s">
        <v>758</v>
      </c>
      <c r="B41" s="592" t="s">
        <v>759</v>
      </c>
      <c r="C41" s="325">
        <f t="shared" ref="C41:H41" si="9">SUM(C42+C43+C44+C48+C55+C56+C60)</f>
        <v>357441.2</v>
      </c>
      <c r="D41" s="325">
        <f t="shared" si="9"/>
        <v>1654561.1</v>
      </c>
      <c r="E41" s="325">
        <f t="shared" si="9"/>
        <v>354463.60000000003</v>
      </c>
      <c r="F41" s="325">
        <f t="shared" si="9"/>
        <v>1586430.6</v>
      </c>
      <c r="G41" s="325">
        <f t="shared" si="9"/>
        <v>355421.9</v>
      </c>
      <c r="H41" s="325">
        <f t="shared" si="9"/>
        <v>1511096.2000000002</v>
      </c>
    </row>
    <row r="42" spans="1:8" ht="31.5" x14ac:dyDescent="0.25">
      <c r="A42" s="30" t="s">
        <v>751</v>
      </c>
      <c r="B42" s="399" t="s">
        <v>819</v>
      </c>
      <c r="C42" s="133">
        <f>1+148.3+7.2+3.6</f>
        <v>160.1</v>
      </c>
      <c r="D42" s="133">
        <v>0</v>
      </c>
      <c r="E42" s="133">
        <f>150+7.2+3.6</f>
        <v>160.79999999999998</v>
      </c>
      <c r="F42" s="133">
        <v>0</v>
      </c>
      <c r="G42" s="133">
        <f>150+7.2+3.6</f>
        <v>160.79999999999998</v>
      </c>
      <c r="H42" s="133">
        <v>0</v>
      </c>
    </row>
    <row r="43" spans="1:8" ht="31.5" x14ac:dyDescent="0.25">
      <c r="A43" s="30" t="s">
        <v>752</v>
      </c>
      <c r="B43" s="334" t="s">
        <v>798</v>
      </c>
      <c r="C43" s="133">
        <f>3903.5+4520</f>
        <v>8423.5</v>
      </c>
      <c r="D43" s="133">
        <v>0</v>
      </c>
      <c r="E43" s="133">
        <f>5000+2000</f>
        <v>7000</v>
      </c>
      <c r="F43" s="133">
        <v>0</v>
      </c>
      <c r="G43" s="133">
        <f>5000+2000</f>
        <v>7000</v>
      </c>
      <c r="H43" s="133">
        <v>0</v>
      </c>
    </row>
    <row r="44" spans="1:8" ht="31.5" x14ac:dyDescent="0.25">
      <c r="A44" s="30" t="s">
        <v>753</v>
      </c>
      <c r="B44" s="574" t="s">
        <v>813</v>
      </c>
      <c r="C44" s="133">
        <f t="shared" ref="C44:H44" si="10">SUM(C45+C46+C47)</f>
        <v>327118.7</v>
      </c>
      <c r="D44" s="133">
        <f t="shared" si="10"/>
        <v>0</v>
      </c>
      <c r="E44" s="133">
        <f t="shared" si="10"/>
        <v>327118.7</v>
      </c>
      <c r="F44" s="133">
        <f t="shared" si="10"/>
        <v>0</v>
      </c>
      <c r="G44" s="133">
        <f t="shared" si="10"/>
        <v>327118.7</v>
      </c>
      <c r="H44" s="133">
        <f t="shared" si="10"/>
        <v>0</v>
      </c>
    </row>
    <row r="45" spans="1:8" ht="30" x14ac:dyDescent="0.25">
      <c r="A45" s="30"/>
      <c r="B45" s="576" t="s">
        <v>799</v>
      </c>
      <c r="C45" s="562">
        <f>141044.7-89.4</f>
        <v>140955.30000000002</v>
      </c>
      <c r="D45" s="562"/>
      <c r="E45" s="562">
        <f>141044.7-89.4</f>
        <v>140955.30000000002</v>
      </c>
      <c r="F45" s="562"/>
      <c r="G45" s="562">
        <f>141044.7-89.4</f>
        <v>140955.30000000002</v>
      </c>
      <c r="H45" s="567"/>
    </row>
    <row r="46" spans="1:8" ht="30" x14ac:dyDescent="0.25">
      <c r="A46" s="30"/>
      <c r="B46" s="576" t="s">
        <v>800</v>
      </c>
      <c r="C46" s="562">
        <f>141760.3-58.9</f>
        <v>141701.4</v>
      </c>
      <c r="D46" s="562"/>
      <c r="E46" s="562">
        <f>141760.3-58.9</f>
        <v>141701.4</v>
      </c>
      <c r="F46" s="562"/>
      <c r="G46" s="562">
        <f>141760.3-58.9</f>
        <v>141701.4</v>
      </c>
      <c r="H46" s="567"/>
    </row>
    <row r="47" spans="1:8" ht="30" x14ac:dyDescent="0.25">
      <c r="A47" s="30"/>
      <c r="B47" s="576" t="s">
        <v>801</v>
      </c>
      <c r="C47" s="562">
        <f>44465.6-3.6</f>
        <v>44462</v>
      </c>
      <c r="D47" s="562"/>
      <c r="E47" s="562">
        <f>44465.6-3.6</f>
        <v>44462</v>
      </c>
      <c r="F47" s="562"/>
      <c r="G47" s="562">
        <f>44465.6-3.6</f>
        <v>44462</v>
      </c>
      <c r="H47" s="567"/>
    </row>
    <row r="48" spans="1:8" ht="47.25" x14ac:dyDescent="0.25">
      <c r="A48" s="30" t="s">
        <v>754</v>
      </c>
      <c r="B48" s="398" t="s">
        <v>797</v>
      </c>
      <c r="C48" s="324">
        <f>SUM(C49+C50+C51+C52+C53+C54)</f>
        <v>0</v>
      </c>
      <c r="D48" s="324">
        <f t="shared" ref="D48:H48" si="11">SUM(D49+D50+D51+D52+D53+D54)</f>
        <v>1634844.9000000001</v>
      </c>
      <c r="E48" s="324">
        <f t="shared" si="11"/>
        <v>0</v>
      </c>
      <c r="F48" s="324">
        <f t="shared" si="11"/>
        <v>1566714.4000000001</v>
      </c>
      <c r="G48" s="324">
        <f t="shared" si="11"/>
        <v>0</v>
      </c>
      <c r="H48" s="324">
        <f t="shared" si="11"/>
        <v>1491380.0000000002</v>
      </c>
    </row>
    <row r="49" spans="1:10" ht="45" x14ac:dyDescent="0.25">
      <c r="A49" s="30"/>
      <c r="B49" s="577" t="s">
        <v>731</v>
      </c>
      <c r="C49" s="568"/>
      <c r="D49" s="562">
        <v>587905.30000000005</v>
      </c>
      <c r="E49" s="562"/>
      <c r="F49" s="562">
        <v>560885.6</v>
      </c>
      <c r="G49" s="562"/>
      <c r="H49" s="562">
        <v>516009.4</v>
      </c>
    </row>
    <row r="50" spans="1:10" ht="64.900000000000006" customHeight="1" x14ac:dyDescent="0.25">
      <c r="A50" s="30"/>
      <c r="B50" s="578" t="s">
        <v>814</v>
      </c>
      <c r="C50" s="568"/>
      <c r="D50" s="563">
        <v>894505.8</v>
      </c>
      <c r="E50" s="562"/>
      <c r="F50" s="562">
        <v>853395</v>
      </c>
      <c r="G50" s="562"/>
      <c r="H50" s="562">
        <v>822936.8</v>
      </c>
    </row>
    <row r="51" spans="1:10" ht="94.9" customHeight="1" x14ac:dyDescent="0.25">
      <c r="A51" s="30"/>
      <c r="B51" s="559" t="s">
        <v>815</v>
      </c>
      <c r="C51" s="563"/>
      <c r="D51" s="563">
        <v>1440</v>
      </c>
      <c r="E51" s="562"/>
      <c r="F51" s="562">
        <v>1440</v>
      </c>
      <c r="G51" s="562"/>
      <c r="H51" s="562">
        <v>1440</v>
      </c>
    </row>
    <row r="52" spans="1:10" ht="38.450000000000003" customHeight="1" x14ac:dyDescent="0.25">
      <c r="A52" s="30"/>
      <c r="B52" s="158" t="s">
        <v>816</v>
      </c>
      <c r="C52" s="563"/>
      <c r="D52" s="563">
        <v>42028.800000000003</v>
      </c>
      <c r="E52" s="562"/>
      <c r="F52" s="562">
        <v>42028.800000000003</v>
      </c>
      <c r="G52" s="562"/>
      <c r="H52" s="562">
        <v>42028.800000000003</v>
      </c>
    </row>
    <row r="53" spans="1:10" ht="77.45" customHeight="1" x14ac:dyDescent="0.25">
      <c r="A53" s="30"/>
      <c r="B53" s="158" t="s">
        <v>817</v>
      </c>
      <c r="C53" s="563"/>
      <c r="D53" s="563">
        <v>46255</v>
      </c>
      <c r="E53" s="562"/>
      <c r="F53" s="562">
        <v>46255</v>
      </c>
      <c r="G53" s="562"/>
      <c r="H53" s="562">
        <v>46255</v>
      </c>
    </row>
    <row r="54" spans="1:10" ht="48.75" customHeight="1" x14ac:dyDescent="0.25">
      <c r="A54" s="30"/>
      <c r="B54" s="158" t="s">
        <v>818</v>
      </c>
      <c r="C54" s="563"/>
      <c r="D54" s="563">
        <v>62710</v>
      </c>
      <c r="E54" s="562"/>
      <c r="F54" s="562">
        <v>62710</v>
      </c>
      <c r="G54" s="562"/>
      <c r="H54" s="562">
        <v>62710</v>
      </c>
    </row>
    <row r="55" spans="1:10" ht="78.75" x14ac:dyDescent="0.25">
      <c r="A55" s="30" t="s">
        <v>755</v>
      </c>
      <c r="B55" s="334" t="s">
        <v>749</v>
      </c>
      <c r="C55" s="133">
        <f>6096.5+500</f>
        <v>6596.5</v>
      </c>
      <c r="D55" s="133">
        <v>0</v>
      </c>
      <c r="E55" s="133">
        <f>4041.7+1000</f>
        <v>5041.7</v>
      </c>
      <c r="F55" s="133">
        <v>0</v>
      </c>
      <c r="G55" s="133">
        <f>5000+1000</f>
        <v>6000</v>
      </c>
      <c r="H55" s="133">
        <v>0</v>
      </c>
    </row>
    <row r="56" spans="1:10" ht="49.5" customHeight="1" x14ac:dyDescent="0.25">
      <c r="A56" s="30" t="s">
        <v>756</v>
      </c>
      <c r="B56" s="434" t="s">
        <v>802</v>
      </c>
      <c r="C56" s="324">
        <f t="shared" ref="C56:H56" si="12">SUM(C57+C58+C59)</f>
        <v>8553.5</v>
      </c>
      <c r="D56" s="324">
        <f t="shared" si="12"/>
        <v>0</v>
      </c>
      <c r="E56" s="324">
        <f t="shared" si="12"/>
        <v>8553.5</v>
      </c>
      <c r="F56" s="324">
        <f t="shared" si="12"/>
        <v>0</v>
      </c>
      <c r="G56" s="324">
        <f t="shared" si="12"/>
        <v>8553.5</v>
      </c>
      <c r="H56" s="324">
        <f t="shared" si="12"/>
        <v>0</v>
      </c>
    </row>
    <row r="57" spans="1:10" ht="33" customHeight="1" x14ac:dyDescent="0.25">
      <c r="A57" s="30"/>
      <c r="B57" s="158" t="s">
        <v>812</v>
      </c>
      <c r="C57" s="563">
        <v>1750</v>
      </c>
      <c r="D57" s="569"/>
      <c r="E57" s="563">
        <v>1750</v>
      </c>
      <c r="F57" s="569"/>
      <c r="G57" s="563">
        <v>1750</v>
      </c>
      <c r="H57" s="570"/>
    </row>
    <row r="58" spans="1:10" x14ac:dyDescent="0.25">
      <c r="A58" s="30"/>
      <c r="B58" s="577" t="s">
        <v>803</v>
      </c>
      <c r="C58" s="562">
        <v>1000</v>
      </c>
      <c r="D58" s="562"/>
      <c r="E58" s="562">
        <v>1000</v>
      </c>
      <c r="F58" s="562"/>
      <c r="G58" s="562">
        <v>1000</v>
      </c>
      <c r="H58" s="567"/>
    </row>
    <row r="59" spans="1:10" ht="45" x14ac:dyDescent="0.25">
      <c r="A59" s="30"/>
      <c r="B59" s="577" t="s">
        <v>804</v>
      </c>
      <c r="C59" s="562">
        <v>5803.5</v>
      </c>
      <c r="D59" s="562"/>
      <c r="E59" s="562">
        <v>5803.5</v>
      </c>
      <c r="F59" s="562"/>
      <c r="G59" s="562">
        <v>5803.5</v>
      </c>
      <c r="H59" s="567"/>
    </row>
    <row r="60" spans="1:10" ht="15.75" x14ac:dyDescent="0.25">
      <c r="A60" s="30" t="s">
        <v>757</v>
      </c>
      <c r="B60" s="434" t="s">
        <v>790</v>
      </c>
      <c r="C60" s="133">
        <f>SUM(C61+C62+C63)</f>
        <v>6588.9</v>
      </c>
      <c r="D60" s="133">
        <f t="shared" ref="D60:H60" si="13">SUM(D61+D62+D63)</f>
        <v>19716.2</v>
      </c>
      <c r="E60" s="133">
        <f t="shared" si="13"/>
        <v>6588.9</v>
      </c>
      <c r="F60" s="133">
        <f t="shared" si="13"/>
        <v>19716.2</v>
      </c>
      <c r="G60" s="133">
        <f t="shared" si="13"/>
        <v>6588.9</v>
      </c>
      <c r="H60" s="133">
        <f t="shared" si="13"/>
        <v>19716.2</v>
      </c>
    </row>
    <row r="61" spans="1:10" ht="45" x14ac:dyDescent="0.25">
      <c r="A61" s="30"/>
      <c r="B61" s="577" t="s">
        <v>805</v>
      </c>
      <c r="C61" s="562">
        <v>3511.7</v>
      </c>
      <c r="D61" s="562"/>
      <c r="E61" s="562">
        <v>3511.7</v>
      </c>
      <c r="F61" s="562"/>
      <c r="G61" s="562">
        <v>3511.7</v>
      </c>
      <c r="H61" s="562"/>
    </row>
    <row r="62" spans="1:10" ht="45" x14ac:dyDescent="0.25">
      <c r="A62" s="30"/>
      <c r="B62" s="577" t="s">
        <v>825</v>
      </c>
      <c r="C62" s="562">
        <v>3077.2</v>
      </c>
      <c r="D62" s="562">
        <v>7180.1</v>
      </c>
      <c r="E62" s="562">
        <v>3077.2</v>
      </c>
      <c r="F62" s="562">
        <v>7180.1</v>
      </c>
      <c r="G62" s="562">
        <v>3077.2</v>
      </c>
      <c r="H62" s="562">
        <v>7180.1</v>
      </c>
    </row>
    <row r="63" spans="1:10" ht="29.45" customHeight="1" x14ac:dyDescent="0.25">
      <c r="A63" s="30"/>
      <c r="B63" s="577" t="s">
        <v>806</v>
      </c>
      <c r="C63" s="562"/>
      <c r="D63" s="562">
        <v>12536.1</v>
      </c>
      <c r="E63" s="562"/>
      <c r="F63" s="562">
        <v>12536.1</v>
      </c>
      <c r="G63" s="562"/>
      <c r="H63" s="562">
        <v>12536.1</v>
      </c>
    </row>
    <row r="64" spans="1:10" s="136" customFormat="1" ht="42" customHeight="1" x14ac:dyDescent="0.25">
      <c r="A64" s="179" t="s">
        <v>791</v>
      </c>
      <c r="B64" s="593" t="s">
        <v>729</v>
      </c>
      <c r="C64" s="325">
        <f>SUM(C65:C68)</f>
        <v>27.9</v>
      </c>
      <c r="D64" s="325">
        <f t="shared" ref="D64:H64" si="14">SUM(D65:D68)</f>
        <v>23033.9</v>
      </c>
      <c r="E64" s="325">
        <f t="shared" si="14"/>
        <v>25</v>
      </c>
      <c r="F64" s="325">
        <f t="shared" si="14"/>
        <v>23033.9</v>
      </c>
      <c r="G64" s="325">
        <f t="shared" si="14"/>
        <v>25</v>
      </c>
      <c r="H64" s="325">
        <f t="shared" si="14"/>
        <v>23033.9</v>
      </c>
      <c r="J64" s="587"/>
    </row>
    <row r="65" spans="1:234" s="136" customFormat="1" ht="31.5" x14ac:dyDescent="0.25">
      <c r="A65" s="329" t="s">
        <v>792</v>
      </c>
      <c r="B65" s="557" t="s">
        <v>820</v>
      </c>
      <c r="C65" s="133">
        <v>27.9</v>
      </c>
      <c r="D65" s="133">
        <v>0</v>
      </c>
      <c r="E65" s="133">
        <v>25</v>
      </c>
      <c r="F65" s="133">
        <v>0</v>
      </c>
      <c r="G65" s="133">
        <v>25</v>
      </c>
      <c r="H65" s="133">
        <v>0</v>
      </c>
      <c r="J65" s="587"/>
    </row>
    <row r="66" spans="1:234" s="558" customFormat="1" ht="47.25" x14ac:dyDescent="0.25">
      <c r="A66" s="572" t="s">
        <v>795</v>
      </c>
      <c r="B66" s="480" t="s">
        <v>747</v>
      </c>
      <c r="C66" s="478"/>
      <c r="D66" s="474">
        <v>7227</v>
      </c>
      <c r="E66" s="474"/>
      <c r="F66" s="474">
        <v>7227</v>
      </c>
      <c r="G66" s="474"/>
      <c r="H66" s="474">
        <v>7227</v>
      </c>
      <c r="I66" s="8"/>
      <c r="J66" s="585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</row>
    <row r="67" spans="1:234" customFormat="1" ht="63" x14ac:dyDescent="0.25">
      <c r="A67" s="30" t="s">
        <v>793</v>
      </c>
      <c r="B67" s="480" t="s">
        <v>732</v>
      </c>
      <c r="C67" s="478"/>
      <c r="D67" s="474">
        <v>120.9</v>
      </c>
      <c r="E67" s="474"/>
      <c r="F67" s="474">
        <v>120.9</v>
      </c>
      <c r="G67" s="474"/>
      <c r="H67" s="474">
        <v>120.9</v>
      </c>
      <c r="I67" s="8"/>
      <c r="J67" s="585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</row>
    <row r="68" spans="1:234" customFormat="1" ht="31.5" x14ac:dyDescent="0.25">
      <c r="A68" s="30" t="s">
        <v>794</v>
      </c>
      <c r="B68" s="480" t="s">
        <v>733</v>
      </c>
      <c r="C68" s="478"/>
      <c r="D68" s="474">
        <v>15686</v>
      </c>
      <c r="E68" s="474"/>
      <c r="F68" s="474">
        <v>15686</v>
      </c>
      <c r="G68" s="474"/>
      <c r="H68" s="474">
        <v>15686</v>
      </c>
      <c r="I68" s="8"/>
      <c r="J68" s="585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</row>
    <row r="69" spans="1:234" customFormat="1" ht="24.75" customHeight="1" x14ac:dyDescent="0.25">
      <c r="A69" s="7"/>
      <c r="B69" s="594" t="s">
        <v>192</v>
      </c>
      <c r="C69" s="243">
        <f>SUM(C70:C73)</f>
        <v>0</v>
      </c>
      <c r="D69" s="243">
        <f t="shared" ref="D69:H69" si="15">SUM(D70:D73)</f>
        <v>30731.8</v>
      </c>
      <c r="E69" s="243">
        <f t="shared" si="15"/>
        <v>0</v>
      </c>
      <c r="F69" s="243">
        <f t="shared" si="15"/>
        <v>32170.1</v>
      </c>
      <c r="G69" s="243">
        <f t="shared" si="15"/>
        <v>485</v>
      </c>
      <c r="H69" s="243">
        <f t="shared" si="15"/>
        <v>33640.400000000001</v>
      </c>
      <c r="I69" s="8"/>
      <c r="J69" s="585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</row>
    <row r="70" spans="1:234" customFormat="1" ht="60" x14ac:dyDescent="0.25">
      <c r="A70" s="7"/>
      <c r="B70" s="3" t="s">
        <v>831</v>
      </c>
      <c r="C70" s="53"/>
      <c r="D70" s="22">
        <v>29191.8</v>
      </c>
      <c r="E70" s="509"/>
      <c r="F70" s="22">
        <v>30630.1</v>
      </c>
      <c r="G70" s="509"/>
      <c r="H70" s="22">
        <v>32100.400000000001</v>
      </c>
      <c r="I70" s="1"/>
      <c r="J70" s="58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</row>
    <row r="71" spans="1:234" customFormat="1" ht="60" x14ac:dyDescent="0.25">
      <c r="A71" s="7"/>
      <c r="B71" s="3" t="s">
        <v>807</v>
      </c>
      <c r="C71" s="53"/>
      <c r="D71" s="22">
        <v>1540</v>
      </c>
      <c r="E71" s="509"/>
      <c r="F71" s="22">
        <v>1540</v>
      </c>
      <c r="G71" s="509"/>
      <c r="H71" s="22">
        <v>1540</v>
      </c>
      <c r="I71" s="1"/>
      <c r="J71" s="58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</row>
    <row r="72" spans="1:234" ht="47.25" x14ac:dyDescent="0.25">
      <c r="A72" s="254"/>
      <c r="B72" s="398" t="s">
        <v>741</v>
      </c>
      <c r="C72" s="518"/>
      <c r="D72" s="7"/>
      <c r="E72" s="7"/>
      <c r="F72" s="7"/>
      <c r="G72" s="9">
        <v>350</v>
      </c>
      <c r="H72" s="7"/>
    </row>
    <row r="73" spans="1:234" ht="103.5" customHeight="1" x14ac:dyDescent="0.25">
      <c r="A73" s="254"/>
      <c r="B73" s="398" t="s">
        <v>829</v>
      </c>
      <c r="C73" s="518"/>
      <c r="D73" s="7"/>
      <c r="E73" s="7"/>
      <c r="F73" s="7"/>
      <c r="G73" s="9">
        <v>135</v>
      </c>
      <c r="H73" s="7"/>
    </row>
    <row r="74" spans="1:234" ht="33" customHeight="1" x14ac:dyDescent="0.25">
      <c r="A74" s="596"/>
      <c r="B74" s="597" t="s">
        <v>421</v>
      </c>
      <c r="C74" s="247">
        <f>C10+C12+C18+C27+C35+C37+C39+C41+C64+C69</f>
        <v>619346</v>
      </c>
      <c r="D74" s="247">
        <f t="shared" ref="D74:H74" si="16">D10+D12+D18+D27+D35+D37+D39+D41+D64+D69</f>
        <v>1934351.4000000001</v>
      </c>
      <c r="E74" s="247">
        <f t="shared" si="16"/>
        <v>602591</v>
      </c>
      <c r="F74" s="247">
        <f t="shared" si="16"/>
        <v>1881641.6</v>
      </c>
      <c r="G74" s="247">
        <f t="shared" si="16"/>
        <v>593785.4</v>
      </c>
      <c r="H74" s="247">
        <f t="shared" si="16"/>
        <v>1634587.8</v>
      </c>
    </row>
  </sheetData>
  <mergeCells count="12">
    <mergeCell ref="A7:A8"/>
    <mergeCell ref="B7:B8"/>
    <mergeCell ref="C7:D7"/>
    <mergeCell ref="E7:F7"/>
    <mergeCell ref="G7:H7"/>
    <mergeCell ref="G3:H3"/>
    <mergeCell ref="B4:H4"/>
    <mergeCell ref="G1:H1"/>
    <mergeCell ref="E2:F2"/>
    <mergeCell ref="G2:H2"/>
    <mergeCell ref="E1:F1"/>
    <mergeCell ref="E3:F3"/>
  </mergeCells>
  <pageMargins left="0.70866141732283472" right="0" top="0.78740157480314965" bottom="0.39370078740157483" header="0.19685039370078741" footer="0.15748031496062992"/>
  <pageSetup paperSize="9" scale="55" fitToHeight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6"/>
  <sheetViews>
    <sheetView topLeftCell="B9" workbookViewId="0">
      <selection activeCell="AF90" sqref="AF90"/>
    </sheetView>
  </sheetViews>
  <sheetFormatPr defaultRowHeight="15" outlineLevelRow="2" outlineLevelCol="1" x14ac:dyDescent="0.25"/>
  <cols>
    <col min="1" max="1" width="4.28515625" style="34" hidden="1" customWidth="1"/>
    <col min="2" max="2" width="76.14062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6.710937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1" style="8" customWidth="1"/>
    <col min="17" max="17" width="23" style="8" hidden="1" customWidth="1"/>
    <col min="18" max="18" width="20.28515625" style="8" customWidth="1"/>
    <col min="19" max="19" width="3.140625" style="1" hidden="1" customWidth="1"/>
    <col min="20" max="20" width="24.140625" style="1" customWidth="1"/>
    <col min="21" max="21" width="20" style="8" customWidth="1"/>
    <col min="22" max="22" width="19.7109375" style="8" hidden="1" customWidth="1"/>
    <col min="23" max="23" width="21.85546875" style="1" customWidth="1"/>
    <col min="24" max="24" width="20.42578125" style="1" customWidth="1"/>
    <col min="25" max="25" width="19.28515625" style="8" customWidth="1"/>
    <col min="26" max="26" width="21" style="1" customWidth="1"/>
    <col min="27" max="27" width="22.1406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599"/>
      <c r="O1" s="599"/>
      <c r="P1" s="45"/>
      <c r="S1" s="599"/>
      <c r="T1" s="599"/>
      <c r="U1" s="45"/>
      <c r="W1" s="599"/>
      <c r="X1" s="599"/>
      <c r="Z1" s="599"/>
      <c r="AA1" s="599"/>
    </row>
    <row r="2" spans="1:30" ht="15" hidden="1" customHeight="1" x14ac:dyDescent="0.25">
      <c r="J2" s="277"/>
      <c r="N2" s="599"/>
      <c r="O2" s="599"/>
      <c r="P2" s="45"/>
      <c r="S2" s="599"/>
      <c r="T2" s="599"/>
      <c r="U2" s="45"/>
      <c r="W2" s="599"/>
      <c r="X2" s="599"/>
      <c r="Z2" s="599"/>
      <c r="AA2" s="599"/>
    </row>
    <row r="3" spans="1:30" ht="15" hidden="1" customHeight="1" x14ac:dyDescent="0.25">
      <c r="J3" s="277"/>
      <c r="N3" s="599"/>
      <c r="O3" s="599"/>
      <c r="P3" s="45"/>
      <c r="S3" s="599"/>
      <c r="T3" s="599"/>
      <c r="U3" s="45"/>
      <c r="W3" s="599"/>
      <c r="X3" s="599"/>
      <c r="Z3" s="599"/>
      <c r="AA3" s="599"/>
    </row>
    <row r="4" spans="1:30" ht="15" hidden="1" customHeight="1" x14ac:dyDescent="0.25">
      <c r="H4" s="5"/>
      <c r="I4" s="5"/>
      <c r="N4" s="599"/>
      <c r="O4" s="599"/>
      <c r="P4" s="599"/>
      <c r="Q4" s="599"/>
      <c r="R4" s="599"/>
      <c r="S4" s="599"/>
    </row>
    <row r="5" spans="1:30" ht="15" hidden="1" customHeight="1" x14ac:dyDescent="0.25"/>
    <row r="6" spans="1:30" ht="25.5" customHeight="1" x14ac:dyDescent="0.3">
      <c r="B6" s="609" t="s">
        <v>593</v>
      </c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9"/>
      <c r="X6" s="609"/>
      <c r="Y6" s="609"/>
      <c r="Z6" s="609"/>
      <c r="AA6" s="609"/>
      <c r="AD6" s="6"/>
    </row>
    <row r="7" spans="1:30" x14ac:dyDescent="0.25">
      <c r="J7" s="35"/>
    </row>
    <row r="8" spans="1:30" s="8" customFormat="1" ht="15" customHeight="1" x14ac:dyDescent="0.25">
      <c r="A8" s="35"/>
      <c r="B8" s="610" t="s">
        <v>0</v>
      </c>
      <c r="C8" s="529"/>
      <c r="D8" s="603" t="s">
        <v>1</v>
      </c>
      <c r="E8" s="603" t="s">
        <v>2</v>
      </c>
      <c r="F8" s="603" t="s">
        <v>23</v>
      </c>
      <c r="G8" s="603" t="s">
        <v>3</v>
      </c>
      <c r="H8" s="606" t="s">
        <v>468</v>
      </c>
      <c r="I8" s="606" t="s">
        <v>469</v>
      </c>
      <c r="J8" s="618" t="s">
        <v>613</v>
      </c>
      <c r="K8" s="619" t="s">
        <v>4</v>
      </c>
      <c r="L8" s="620"/>
      <c r="M8" s="621" t="s">
        <v>470</v>
      </c>
      <c r="N8" s="623" t="s">
        <v>4</v>
      </c>
      <c r="O8" s="624"/>
      <c r="P8" s="614" t="s">
        <v>391</v>
      </c>
      <c r="Q8" s="621" t="s">
        <v>471</v>
      </c>
      <c r="R8" s="627" t="s">
        <v>440</v>
      </c>
      <c r="S8" s="630" t="s">
        <v>399</v>
      </c>
      <c r="T8" s="633" t="s">
        <v>397</v>
      </c>
      <c r="U8" s="614" t="s">
        <v>392</v>
      </c>
      <c r="V8" s="621" t="s">
        <v>451</v>
      </c>
      <c r="W8" s="627" t="s">
        <v>454</v>
      </c>
      <c r="X8" s="633" t="s">
        <v>455</v>
      </c>
      <c r="Y8" s="614" t="s">
        <v>441</v>
      </c>
      <c r="Z8" s="627" t="s">
        <v>456</v>
      </c>
      <c r="AA8" s="633" t="s">
        <v>457</v>
      </c>
      <c r="AB8" s="625" t="s">
        <v>27</v>
      </c>
    </row>
    <row r="9" spans="1:30" s="8" customFormat="1" ht="15" customHeight="1" x14ac:dyDescent="0.2">
      <c r="A9" s="35"/>
      <c r="B9" s="611"/>
      <c r="C9" s="530"/>
      <c r="D9" s="613"/>
      <c r="E9" s="613"/>
      <c r="F9" s="613"/>
      <c r="G9" s="613"/>
      <c r="H9" s="607"/>
      <c r="I9" s="607"/>
      <c r="J9" s="607"/>
      <c r="K9" s="617" t="s">
        <v>5</v>
      </c>
      <c r="L9" s="617" t="s">
        <v>26</v>
      </c>
      <c r="M9" s="622"/>
      <c r="N9" s="617" t="s">
        <v>5</v>
      </c>
      <c r="O9" s="617" t="s">
        <v>26</v>
      </c>
      <c r="P9" s="615"/>
      <c r="Q9" s="622"/>
      <c r="R9" s="628"/>
      <c r="S9" s="631"/>
      <c r="T9" s="634"/>
      <c r="U9" s="615"/>
      <c r="V9" s="622"/>
      <c r="W9" s="628"/>
      <c r="X9" s="634"/>
      <c r="Y9" s="615"/>
      <c r="Z9" s="628"/>
      <c r="AA9" s="634"/>
      <c r="AB9" s="626"/>
    </row>
    <row r="10" spans="1:30" s="8" customFormat="1" ht="15" customHeight="1" x14ac:dyDescent="0.2">
      <c r="A10" s="35"/>
      <c r="B10" s="611"/>
      <c r="C10" s="530"/>
      <c r="D10" s="613"/>
      <c r="E10" s="613"/>
      <c r="F10" s="613"/>
      <c r="G10" s="613"/>
      <c r="H10" s="607"/>
      <c r="I10" s="607"/>
      <c r="J10" s="607"/>
      <c r="K10" s="613"/>
      <c r="L10" s="613"/>
      <c r="M10" s="622"/>
      <c r="N10" s="613"/>
      <c r="O10" s="613"/>
      <c r="P10" s="615"/>
      <c r="Q10" s="622"/>
      <c r="R10" s="628"/>
      <c r="S10" s="631"/>
      <c r="T10" s="634"/>
      <c r="U10" s="615"/>
      <c r="V10" s="622"/>
      <c r="W10" s="628"/>
      <c r="X10" s="634"/>
      <c r="Y10" s="615"/>
      <c r="Z10" s="628"/>
      <c r="AA10" s="634"/>
      <c r="AB10" s="626"/>
    </row>
    <row r="11" spans="1:30" s="8" customFormat="1" ht="87" customHeight="1" x14ac:dyDescent="0.2">
      <c r="A11" s="35"/>
      <c r="B11" s="612"/>
      <c r="C11" s="530" t="s">
        <v>24</v>
      </c>
      <c r="D11" s="613"/>
      <c r="E11" s="613"/>
      <c r="F11" s="613"/>
      <c r="G11" s="613"/>
      <c r="H11" s="608"/>
      <c r="I11" s="608"/>
      <c r="J11" s="608"/>
      <c r="K11" s="613"/>
      <c r="L11" s="613"/>
      <c r="M11" s="622"/>
      <c r="N11" s="613"/>
      <c r="O11" s="613"/>
      <c r="P11" s="616"/>
      <c r="Q11" s="622"/>
      <c r="R11" s="629"/>
      <c r="S11" s="632"/>
      <c r="T11" s="635"/>
      <c r="U11" s="616"/>
      <c r="V11" s="622"/>
      <c r="W11" s="629"/>
      <c r="X11" s="635"/>
      <c r="Y11" s="616"/>
      <c r="Z11" s="629"/>
      <c r="AA11" s="635"/>
      <c r="AB11" s="626"/>
    </row>
    <row r="12" spans="1:30" s="8" customFormat="1" ht="14.25" customHeight="1" x14ac:dyDescent="0.25">
      <c r="A12" s="35"/>
      <c r="B12" s="531">
        <v>1</v>
      </c>
      <c r="C12" s="531"/>
      <c r="D12" s="529">
        <v>2</v>
      </c>
      <c r="E12" s="529">
        <v>3</v>
      </c>
      <c r="F12" s="529">
        <v>4</v>
      </c>
      <c r="G12" s="52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3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/>
      <c r="AE50" s="6"/>
      <c r="AF50" s="6"/>
    </row>
    <row r="51" spans="1:32" ht="30.75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102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108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83.25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44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117.75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87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86.25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100.5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6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98.25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14.75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97.5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29" s="1" customFormat="1" ht="20.25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29" s="1" customFormat="1" ht="20.25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29" s="1" customFormat="1" ht="20.25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29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29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29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29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29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29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29" s="1" customFormat="1" ht="101.25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</row>
    <row r="91" spans="2:29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29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29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29" s="1" customFormat="1" ht="129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29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29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584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130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5252.5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6237.5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>
        <v>201.4</v>
      </c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>
        <v>530</v>
      </c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700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694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695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1.5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/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538308.79999999993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1545952.6999999997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56519.200000000004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1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92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302">
        <v>14245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75" hidden="1" customHeight="1" x14ac:dyDescent="0.25">
      <c r="A380" s="34">
        <v>540</v>
      </c>
      <c r="B380" s="353" t="s">
        <v>271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302"/>
      <c r="K380" s="324"/>
      <c r="L380" s="338"/>
      <c r="M380" s="319">
        <f t="shared" si="85"/>
        <v>0</v>
      </c>
      <c r="N380" s="324"/>
      <c r="O380" s="324"/>
      <c r="P380" s="134"/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58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79.5" hidden="1" customHeight="1" x14ac:dyDescent="0.25">
      <c r="A382" s="34">
        <v>530</v>
      </c>
      <c r="B382" s="353" t="s">
        <v>543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39">
        <v>12487.6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105.75" hidden="1" customHeight="1" x14ac:dyDescent="0.25">
      <c r="B383" s="464" t="s">
        <v>360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467"/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6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7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2369574.9000000004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8" t="s">
        <v>221</v>
      </c>
      <c r="C410" s="641" t="s">
        <v>24</v>
      </c>
      <c r="D410" s="644" t="s">
        <v>1</v>
      </c>
      <c r="E410" s="644" t="s">
        <v>2</v>
      </c>
      <c r="F410" s="644" t="s">
        <v>23</v>
      </c>
      <c r="G410" s="644" t="s">
        <v>3</v>
      </c>
      <c r="H410" s="660" t="s">
        <v>390</v>
      </c>
      <c r="I410" s="305"/>
      <c r="J410" s="281"/>
      <c r="K410" s="663" t="s">
        <v>4</v>
      </c>
      <c r="L410" s="664"/>
      <c r="M410" s="658" t="s">
        <v>336</v>
      </c>
      <c r="N410" s="668" t="s">
        <v>4</v>
      </c>
      <c r="O410" s="669"/>
      <c r="P410" s="655" t="s">
        <v>278</v>
      </c>
      <c r="Q410" s="658" t="s">
        <v>281</v>
      </c>
      <c r="R410" s="660" t="s">
        <v>390</v>
      </c>
      <c r="S410" s="663" t="s">
        <v>4</v>
      </c>
      <c r="T410" s="664"/>
      <c r="U410" s="132"/>
      <c r="V410" s="658" t="s">
        <v>280</v>
      </c>
      <c r="W410" s="646" t="s">
        <v>4</v>
      </c>
      <c r="X410" s="647"/>
      <c r="Y410" s="665" t="s">
        <v>279</v>
      </c>
      <c r="Z410" s="646" t="s">
        <v>4</v>
      </c>
      <c r="AA410" s="647"/>
      <c r="AB410" s="648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9"/>
      <c r="C411" s="642"/>
      <c r="D411" s="645"/>
      <c r="E411" s="645"/>
      <c r="F411" s="645"/>
      <c r="G411" s="645"/>
      <c r="H411" s="661"/>
      <c r="I411" s="534"/>
      <c r="J411" s="650" t="s">
        <v>329</v>
      </c>
      <c r="K411" s="653" t="s">
        <v>5</v>
      </c>
      <c r="L411" s="653" t="s">
        <v>26</v>
      </c>
      <c r="M411" s="659"/>
      <c r="N411" s="653" t="s">
        <v>5</v>
      </c>
      <c r="O411" s="653" t="s">
        <v>26</v>
      </c>
      <c r="P411" s="670"/>
      <c r="Q411" s="659"/>
      <c r="R411" s="661"/>
      <c r="S411" s="653" t="s">
        <v>5</v>
      </c>
      <c r="T411" s="653" t="s">
        <v>26</v>
      </c>
      <c r="U411" s="655" t="s">
        <v>329</v>
      </c>
      <c r="V411" s="659"/>
      <c r="W411" s="653" t="s">
        <v>5</v>
      </c>
      <c r="X411" s="653" t="s">
        <v>26</v>
      </c>
      <c r="Y411" s="666"/>
      <c r="Z411" s="653" t="s">
        <v>5</v>
      </c>
      <c r="AA411" s="653" t="s">
        <v>26</v>
      </c>
      <c r="AB411" s="649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9"/>
      <c r="C412" s="642"/>
      <c r="D412" s="645"/>
      <c r="E412" s="645"/>
      <c r="F412" s="645"/>
      <c r="G412" s="645"/>
      <c r="H412" s="661"/>
      <c r="I412" s="534"/>
      <c r="J412" s="651"/>
      <c r="K412" s="654"/>
      <c r="L412" s="654"/>
      <c r="M412" s="659"/>
      <c r="N412" s="654"/>
      <c r="O412" s="654"/>
      <c r="P412" s="670"/>
      <c r="Q412" s="659"/>
      <c r="R412" s="661"/>
      <c r="S412" s="654"/>
      <c r="T412" s="654"/>
      <c r="U412" s="656"/>
      <c r="V412" s="659"/>
      <c r="W412" s="654"/>
      <c r="X412" s="654"/>
      <c r="Y412" s="666"/>
      <c r="Z412" s="654"/>
      <c r="AA412" s="654"/>
      <c r="AB412" s="649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40"/>
      <c r="C413" s="643"/>
      <c r="D413" s="645"/>
      <c r="E413" s="645"/>
      <c r="F413" s="645"/>
      <c r="G413" s="645"/>
      <c r="H413" s="662"/>
      <c r="I413" s="535"/>
      <c r="J413" s="652"/>
      <c r="K413" s="654"/>
      <c r="L413" s="654"/>
      <c r="M413" s="659"/>
      <c r="N413" s="654"/>
      <c r="O413" s="654"/>
      <c r="P413" s="671"/>
      <c r="Q413" s="659"/>
      <c r="R413" s="662"/>
      <c r="S413" s="654"/>
      <c r="T413" s="654"/>
      <c r="U413" s="657"/>
      <c r="V413" s="659"/>
      <c r="W413" s="654"/>
      <c r="X413" s="654"/>
      <c r="Y413" s="666"/>
      <c r="Z413" s="654"/>
      <c r="AA413" s="654"/>
      <c r="AB413" s="649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37" t="s">
        <v>192</v>
      </c>
      <c r="C414" s="537"/>
      <c r="D414" s="532">
        <v>2</v>
      </c>
      <c r="E414" s="532">
        <v>3</v>
      </c>
      <c r="F414" s="532">
        <v>4</v>
      </c>
      <c r="G414" s="532">
        <v>2</v>
      </c>
      <c r="H414" s="242">
        <v>3</v>
      </c>
      <c r="I414" s="242"/>
      <c r="J414" s="106">
        <v>4</v>
      </c>
      <c r="K414" s="103"/>
      <c r="L414" s="103"/>
      <c r="M414" s="533">
        <v>6</v>
      </c>
      <c r="N414" s="537">
        <v>7</v>
      </c>
      <c r="O414" s="537">
        <v>8</v>
      </c>
      <c r="P414" s="127">
        <v>5</v>
      </c>
      <c r="Q414" s="533">
        <v>10</v>
      </c>
      <c r="R414" s="242">
        <v>6</v>
      </c>
      <c r="S414" s="537">
        <v>11</v>
      </c>
      <c r="T414" s="537">
        <v>7</v>
      </c>
      <c r="U414" s="127">
        <v>8</v>
      </c>
      <c r="V414" s="533">
        <v>14</v>
      </c>
      <c r="W414" s="537">
        <v>15</v>
      </c>
      <c r="X414" s="537">
        <v>9</v>
      </c>
      <c r="Y414" s="131">
        <v>10</v>
      </c>
      <c r="Z414" s="537"/>
      <c r="AA414" s="53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3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3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3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75" hidden="1" x14ac:dyDescent="0.25">
      <c r="A443" s="1"/>
      <c r="B443" s="3" t="s">
        <v>623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2746.7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122.7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0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0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2869.3999999999996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31.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2417995.9000000004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2369574.9000000004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67" t="s">
        <v>133</v>
      </c>
      <c r="C486" s="667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67" t="s">
        <v>137</v>
      </c>
      <c r="C490" s="667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67" t="s">
        <v>144</v>
      </c>
      <c r="C497" s="667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3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67" t="s">
        <v>150</v>
      </c>
      <c r="C503" s="667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67" t="s">
        <v>155</v>
      </c>
      <c r="C508" s="667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67" t="s">
        <v>157</v>
      </c>
      <c r="C510" s="667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67" t="s">
        <v>161</v>
      </c>
      <c r="C515" s="667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67" t="s">
        <v>166</v>
      </c>
      <c r="C520" s="667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67" t="s">
        <v>170</v>
      </c>
      <c r="C524" s="667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67" t="s">
        <v>173</v>
      </c>
      <c r="C527" s="667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1:25" hidden="1" x14ac:dyDescent="0.25">
      <c r="A545" s="1"/>
      <c r="D545" s="1"/>
      <c r="E545" s="1"/>
      <c r="F545" s="1"/>
      <c r="G545" s="1"/>
      <c r="H545" s="99"/>
      <c r="I545" s="99"/>
      <c r="P545" s="167"/>
      <c r="R545" s="99"/>
      <c r="U545" s="1"/>
      <c r="V545" s="1"/>
      <c r="Y545" s="1"/>
    </row>
    <row r="546" spans="1:25" ht="12.75" customHeight="1" x14ac:dyDescent="0.25"/>
  </sheetData>
  <mergeCells count="84">
    <mergeCell ref="B508:C508"/>
    <mergeCell ref="B510:C510"/>
    <mergeCell ref="B515:C515"/>
    <mergeCell ref="B520:C520"/>
    <mergeCell ref="B524:C524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398:B399"/>
    <mergeCell ref="B410:B413"/>
    <mergeCell ref="C410:C413"/>
    <mergeCell ref="D410:D413"/>
    <mergeCell ref="E410:E413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O9:O11"/>
    <mergeCell ref="I8:I11"/>
    <mergeCell ref="J8:J11"/>
    <mergeCell ref="K8:L8"/>
    <mergeCell ref="M8:M11"/>
    <mergeCell ref="N8:O8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N1:O1"/>
    <mergeCell ref="S1:T1"/>
    <mergeCell ref="W1:X1"/>
    <mergeCell ref="Z1:AA1"/>
    <mergeCell ref="N2:O2"/>
    <mergeCell ref="S2:T2"/>
    <mergeCell ref="W2:X2"/>
    <mergeCell ref="Z2:AA2"/>
  </mergeCells>
  <pageMargins left="0.23622047244094491" right="0.23622047244094491" top="0.74803149606299213" bottom="0.74803149606299213" header="0.31496062992125984" footer="0.31496062992125984"/>
  <pageSetup paperSize="8" scale="7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1"/>
  <sheetViews>
    <sheetView topLeftCell="B6" workbookViewId="0">
      <selection activeCell="B573" sqref="B573"/>
    </sheetView>
  </sheetViews>
  <sheetFormatPr defaultRowHeight="15" outlineLevelRow="2" outlineLevelCol="1" x14ac:dyDescent="0.25"/>
  <cols>
    <col min="1" max="1" width="4.28515625" style="34" hidden="1" customWidth="1"/>
    <col min="2" max="2" width="88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7.8554687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17.7109375" style="8" customWidth="1"/>
    <col min="17" max="17" width="23" style="8" hidden="1" customWidth="1"/>
    <col min="18" max="18" width="19.28515625" style="8" customWidth="1"/>
    <col min="19" max="19" width="21.28515625" style="1" hidden="1" customWidth="1"/>
    <col min="20" max="20" width="18.5703125" style="1" customWidth="1"/>
    <col min="21" max="21" width="18" style="8" customWidth="1"/>
    <col min="22" max="22" width="19.7109375" style="8" hidden="1" customWidth="1"/>
    <col min="23" max="23" width="18.140625" style="1" customWidth="1"/>
    <col min="24" max="24" width="19.7109375" style="1" customWidth="1"/>
    <col min="25" max="25" width="18.28515625" style="8" customWidth="1"/>
    <col min="26" max="26" width="18.140625" style="1" customWidth="1"/>
    <col min="27" max="27" width="19.1406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599"/>
      <c r="O1" s="599"/>
      <c r="P1" s="45"/>
      <c r="S1" s="599"/>
      <c r="T1" s="599"/>
      <c r="U1" s="45"/>
      <c r="W1" s="599"/>
      <c r="X1" s="599"/>
      <c r="Z1" s="599"/>
      <c r="AA1" s="599"/>
    </row>
    <row r="2" spans="1:30" ht="15" hidden="1" customHeight="1" x14ac:dyDescent="0.25">
      <c r="J2" s="277"/>
      <c r="N2" s="599"/>
      <c r="O2" s="599"/>
      <c r="P2" s="45"/>
      <c r="S2" s="599"/>
      <c r="T2" s="599"/>
      <c r="U2" s="45"/>
      <c r="W2" s="599"/>
      <c r="X2" s="599"/>
      <c r="Z2" s="599"/>
      <c r="AA2" s="599"/>
    </row>
    <row r="3" spans="1:30" ht="15" hidden="1" customHeight="1" x14ac:dyDescent="0.25">
      <c r="J3" s="277"/>
      <c r="N3" s="599"/>
      <c r="O3" s="599"/>
      <c r="P3" s="45"/>
      <c r="S3" s="599"/>
      <c r="T3" s="599"/>
      <c r="U3" s="45"/>
      <c r="W3" s="599"/>
      <c r="X3" s="599"/>
      <c r="Z3" s="599"/>
      <c r="AA3" s="599"/>
    </row>
    <row r="4" spans="1:30" ht="15" hidden="1" customHeight="1" x14ac:dyDescent="0.25">
      <c r="H4" s="5"/>
      <c r="I4" s="5"/>
      <c r="N4" s="599"/>
      <c r="O4" s="599"/>
      <c r="P4" s="599"/>
      <c r="Q4" s="599"/>
      <c r="R4" s="599"/>
      <c r="S4" s="599"/>
    </row>
    <row r="5" spans="1:30" ht="15" hidden="1" customHeight="1" x14ac:dyDescent="0.25"/>
    <row r="6" spans="1:30" ht="25.5" customHeight="1" x14ac:dyDescent="0.3">
      <c r="B6" s="609" t="s">
        <v>593</v>
      </c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9"/>
      <c r="X6" s="609"/>
      <c r="Y6" s="609"/>
      <c r="Z6" s="609"/>
      <c r="AA6" s="609"/>
      <c r="AD6" s="6">
        <f>J287+J288+J290+J291+J292+J293+J294+J295+J297+J298+J318+J356+J368</f>
        <v>1708630.3000000003</v>
      </c>
    </row>
    <row r="7" spans="1:30" x14ac:dyDescent="0.25">
      <c r="J7" s="35"/>
    </row>
    <row r="8" spans="1:30" s="8" customFormat="1" ht="15" customHeight="1" x14ac:dyDescent="0.25">
      <c r="A8" s="35"/>
      <c r="B8" s="610" t="s">
        <v>0</v>
      </c>
      <c r="C8" s="529"/>
      <c r="D8" s="603" t="s">
        <v>1</v>
      </c>
      <c r="E8" s="603" t="s">
        <v>2</v>
      </c>
      <c r="F8" s="603" t="s">
        <v>23</v>
      </c>
      <c r="G8" s="603" t="s">
        <v>3</v>
      </c>
      <c r="H8" s="606" t="s">
        <v>468</v>
      </c>
      <c r="I8" s="606" t="s">
        <v>469</v>
      </c>
      <c r="J8" s="618" t="s">
        <v>613</v>
      </c>
      <c r="K8" s="619" t="s">
        <v>4</v>
      </c>
      <c r="L8" s="620"/>
      <c r="M8" s="621" t="s">
        <v>470</v>
      </c>
      <c r="N8" s="623" t="s">
        <v>4</v>
      </c>
      <c r="O8" s="624"/>
      <c r="P8" s="614" t="s">
        <v>391</v>
      </c>
      <c r="Q8" s="621" t="s">
        <v>471</v>
      </c>
      <c r="R8" s="627" t="s">
        <v>440</v>
      </c>
      <c r="S8" s="630" t="s">
        <v>399</v>
      </c>
      <c r="T8" s="633" t="s">
        <v>397</v>
      </c>
      <c r="U8" s="614" t="s">
        <v>392</v>
      </c>
      <c r="V8" s="621" t="s">
        <v>451</v>
      </c>
      <c r="W8" s="627" t="s">
        <v>454</v>
      </c>
      <c r="X8" s="633" t="s">
        <v>455</v>
      </c>
      <c r="Y8" s="614" t="s">
        <v>441</v>
      </c>
      <c r="Z8" s="627" t="s">
        <v>456</v>
      </c>
      <c r="AA8" s="633" t="s">
        <v>457</v>
      </c>
      <c r="AB8" s="625" t="s">
        <v>27</v>
      </c>
    </row>
    <row r="9" spans="1:30" s="8" customFormat="1" ht="15" customHeight="1" x14ac:dyDescent="0.2">
      <c r="A9" s="35"/>
      <c r="B9" s="611"/>
      <c r="C9" s="530"/>
      <c r="D9" s="613"/>
      <c r="E9" s="613"/>
      <c r="F9" s="613"/>
      <c r="G9" s="613"/>
      <c r="H9" s="607"/>
      <c r="I9" s="607"/>
      <c r="J9" s="607"/>
      <c r="K9" s="617" t="s">
        <v>5</v>
      </c>
      <c r="L9" s="617" t="s">
        <v>26</v>
      </c>
      <c r="M9" s="622"/>
      <c r="N9" s="617" t="s">
        <v>5</v>
      </c>
      <c r="O9" s="617" t="s">
        <v>26</v>
      </c>
      <c r="P9" s="615"/>
      <c r="Q9" s="622"/>
      <c r="R9" s="628"/>
      <c r="S9" s="631"/>
      <c r="T9" s="634"/>
      <c r="U9" s="615"/>
      <c r="V9" s="622"/>
      <c r="W9" s="628"/>
      <c r="X9" s="634"/>
      <c r="Y9" s="615"/>
      <c r="Z9" s="628"/>
      <c r="AA9" s="634"/>
      <c r="AB9" s="626"/>
    </row>
    <row r="10" spans="1:30" s="8" customFormat="1" ht="15" customHeight="1" x14ac:dyDescent="0.2">
      <c r="A10" s="35"/>
      <c r="B10" s="611"/>
      <c r="C10" s="530"/>
      <c r="D10" s="613"/>
      <c r="E10" s="613"/>
      <c r="F10" s="613"/>
      <c r="G10" s="613"/>
      <c r="H10" s="607"/>
      <c r="I10" s="607"/>
      <c r="J10" s="607"/>
      <c r="K10" s="613"/>
      <c r="L10" s="613"/>
      <c r="M10" s="622"/>
      <c r="N10" s="613"/>
      <c r="O10" s="613"/>
      <c r="P10" s="615"/>
      <c r="Q10" s="622"/>
      <c r="R10" s="628"/>
      <c r="S10" s="631"/>
      <c r="T10" s="634"/>
      <c r="U10" s="615"/>
      <c r="V10" s="622"/>
      <c r="W10" s="628"/>
      <c r="X10" s="634"/>
      <c r="Y10" s="615"/>
      <c r="Z10" s="628"/>
      <c r="AA10" s="634"/>
      <c r="AB10" s="626"/>
    </row>
    <row r="11" spans="1:30" s="8" customFormat="1" ht="87" customHeight="1" x14ac:dyDescent="0.2">
      <c r="A11" s="35"/>
      <c r="B11" s="612"/>
      <c r="C11" s="530" t="s">
        <v>24</v>
      </c>
      <c r="D11" s="613"/>
      <c r="E11" s="613"/>
      <c r="F11" s="613"/>
      <c r="G11" s="613"/>
      <c r="H11" s="608"/>
      <c r="I11" s="608"/>
      <c r="J11" s="608"/>
      <c r="K11" s="613"/>
      <c r="L11" s="613"/>
      <c r="M11" s="622"/>
      <c r="N11" s="613"/>
      <c r="O11" s="613"/>
      <c r="P11" s="616"/>
      <c r="Q11" s="622"/>
      <c r="R11" s="629"/>
      <c r="S11" s="632"/>
      <c r="T11" s="635"/>
      <c r="U11" s="616"/>
      <c r="V11" s="622"/>
      <c r="W11" s="629"/>
      <c r="X11" s="635"/>
      <c r="Y11" s="616"/>
      <c r="Z11" s="629"/>
      <c r="AA11" s="635"/>
      <c r="AB11" s="626"/>
    </row>
    <row r="12" spans="1:30" s="8" customFormat="1" ht="14.25" customHeight="1" x14ac:dyDescent="0.25">
      <c r="A12" s="35"/>
      <c r="B12" s="531">
        <v>1</v>
      </c>
      <c r="C12" s="531"/>
      <c r="D12" s="529">
        <v>2</v>
      </c>
      <c r="E12" s="529">
        <v>3</v>
      </c>
      <c r="F12" s="529">
        <v>4</v>
      </c>
      <c r="G12" s="52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3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40527.4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63.75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66" customHeight="1" x14ac:dyDescent="0.25">
      <c r="B108" s="348" t="s">
        <v>714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660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62.25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83.25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5453.9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6438.9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/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63.75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57.7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/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8.25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66" customHeight="1" x14ac:dyDescent="0.25">
      <c r="B124" s="334" t="s">
        <v>713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>
        <v>0</v>
      </c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customHeight="1" x14ac:dyDescent="0.25">
      <c r="B140" s="348" t="s">
        <v>712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700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694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695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1.5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/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538308.79999999993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1545952.6999999997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56519.200000000004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1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92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302">
        <v>14245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75" hidden="1" customHeight="1" x14ac:dyDescent="0.25">
      <c r="A380" s="34">
        <v>540</v>
      </c>
      <c r="B380" s="353" t="s">
        <v>271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302"/>
      <c r="K380" s="324"/>
      <c r="L380" s="338"/>
      <c r="M380" s="319">
        <f t="shared" si="85"/>
        <v>0</v>
      </c>
      <c r="N380" s="324"/>
      <c r="O380" s="324"/>
      <c r="P380" s="134"/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58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79.5" hidden="1" customHeight="1" x14ac:dyDescent="0.25">
      <c r="A382" s="34">
        <v>530</v>
      </c>
      <c r="B382" s="353" t="s">
        <v>543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39">
        <v>12487.6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105.75" hidden="1" customHeight="1" x14ac:dyDescent="0.25">
      <c r="B383" s="464" t="s">
        <v>360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467"/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6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7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2369574.9000000004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8" t="s">
        <v>221</v>
      </c>
      <c r="C410" s="641" t="s">
        <v>24</v>
      </c>
      <c r="D410" s="644" t="s">
        <v>1</v>
      </c>
      <c r="E410" s="644" t="s">
        <v>2</v>
      </c>
      <c r="F410" s="644" t="s">
        <v>23</v>
      </c>
      <c r="G410" s="644" t="s">
        <v>3</v>
      </c>
      <c r="H410" s="660" t="s">
        <v>390</v>
      </c>
      <c r="I410" s="305"/>
      <c r="J410" s="281"/>
      <c r="K410" s="663" t="s">
        <v>4</v>
      </c>
      <c r="L410" s="664"/>
      <c r="M410" s="658" t="s">
        <v>336</v>
      </c>
      <c r="N410" s="668" t="s">
        <v>4</v>
      </c>
      <c r="O410" s="669"/>
      <c r="P410" s="655" t="s">
        <v>278</v>
      </c>
      <c r="Q410" s="658" t="s">
        <v>281</v>
      </c>
      <c r="R410" s="660" t="s">
        <v>390</v>
      </c>
      <c r="S410" s="663" t="s">
        <v>4</v>
      </c>
      <c r="T410" s="664"/>
      <c r="U410" s="132"/>
      <c r="V410" s="658" t="s">
        <v>280</v>
      </c>
      <c r="W410" s="646" t="s">
        <v>4</v>
      </c>
      <c r="X410" s="647"/>
      <c r="Y410" s="665" t="s">
        <v>279</v>
      </c>
      <c r="Z410" s="646" t="s">
        <v>4</v>
      </c>
      <c r="AA410" s="647"/>
      <c r="AB410" s="648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9"/>
      <c r="C411" s="642"/>
      <c r="D411" s="645"/>
      <c r="E411" s="645"/>
      <c r="F411" s="645"/>
      <c r="G411" s="645"/>
      <c r="H411" s="661"/>
      <c r="I411" s="534"/>
      <c r="J411" s="650" t="s">
        <v>329</v>
      </c>
      <c r="K411" s="653" t="s">
        <v>5</v>
      </c>
      <c r="L411" s="653" t="s">
        <v>26</v>
      </c>
      <c r="M411" s="659"/>
      <c r="N411" s="653" t="s">
        <v>5</v>
      </c>
      <c r="O411" s="653" t="s">
        <v>26</v>
      </c>
      <c r="P411" s="670"/>
      <c r="Q411" s="659"/>
      <c r="R411" s="661"/>
      <c r="S411" s="653" t="s">
        <v>5</v>
      </c>
      <c r="T411" s="653" t="s">
        <v>26</v>
      </c>
      <c r="U411" s="655" t="s">
        <v>329</v>
      </c>
      <c r="V411" s="659"/>
      <c r="W411" s="653" t="s">
        <v>5</v>
      </c>
      <c r="X411" s="653" t="s">
        <v>26</v>
      </c>
      <c r="Y411" s="666"/>
      <c r="Z411" s="653" t="s">
        <v>5</v>
      </c>
      <c r="AA411" s="653" t="s">
        <v>26</v>
      </c>
      <c r="AB411" s="649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9"/>
      <c r="C412" s="642"/>
      <c r="D412" s="645"/>
      <c r="E412" s="645"/>
      <c r="F412" s="645"/>
      <c r="G412" s="645"/>
      <c r="H412" s="661"/>
      <c r="I412" s="534"/>
      <c r="J412" s="651"/>
      <c r="K412" s="654"/>
      <c r="L412" s="654"/>
      <c r="M412" s="659"/>
      <c r="N412" s="654"/>
      <c r="O412" s="654"/>
      <c r="P412" s="670"/>
      <c r="Q412" s="659"/>
      <c r="R412" s="661"/>
      <c r="S412" s="654"/>
      <c r="T412" s="654"/>
      <c r="U412" s="656"/>
      <c r="V412" s="659"/>
      <c r="W412" s="654"/>
      <c r="X412" s="654"/>
      <c r="Y412" s="666"/>
      <c r="Z412" s="654"/>
      <c r="AA412" s="654"/>
      <c r="AB412" s="649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40"/>
      <c r="C413" s="643"/>
      <c r="D413" s="645"/>
      <c r="E413" s="645"/>
      <c r="F413" s="645"/>
      <c r="G413" s="645"/>
      <c r="H413" s="662"/>
      <c r="I413" s="535"/>
      <c r="J413" s="652"/>
      <c r="K413" s="654"/>
      <c r="L413" s="654"/>
      <c r="M413" s="659"/>
      <c r="N413" s="654"/>
      <c r="O413" s="654"/>
      <c r="P413" s="671"/>
      <c r="Q413" s="659"/>
      <c r="R413" s="662"/>
      <c r="S413" s="654"/>
      <c r="T413" s="654"/>
      <c r="U413" s="657"/>
      <c r="V413" s="659"/>
      <c r="W413" s="654"/>
      <c r="X413" s="654"/>
      <c r="Y413" s="666"/>
      <c r="Z413" s="654"/>
      <c r="AA413" s="654"/>
      <c r="AB413" s="649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37" t="s">
        <v>192</v>
      </c>
      <c r="C414" s="537"/>
      <c r="D414" s="532">
        <v>2</v>
      </c>
      <c r="E414" s="532">
        <v>3</v>
      </c>
      <c r="F414" s="532">
        <v>4</v>
      </c>
      <c r="G414" s="532">
        <v>2</v>
      </c>
      <c r="H414" s="242">
        <v>3</v>
      </c>
      <c r="I414" s="242"/>
      <c r="J414" s="106">
        <v>4</v>
      </c>
      <c r="K414" s="103"/>
      <c r="L414" s="103"/>
      <c r="M414" s="533">
        <v>6</v>
      </c>
      <c r="N414" s="537">
        <v>7</v>
      </c>
      <c r="O414" s="537">
        <v>8</v>
      </c>
      <c r="P414" s="127">
        <v>5</v>
      </c>
      <c r="Q414" s="533">
        <v>10</v>
      </c>
      <c r="R414" s="242">
        <v>6</v>
      </c>
      <c r="S414" s="537">
        <v>11</v>
      </c>
      <c r="T414" s="537">
        <v>7</v>
      </c>
      <c r="U414" s="127">
        <v>8</v>
      </c>
      <c r="V414" s="533">
        <v>14</v>
      </c>
      <c r="W414" s="537">
        <v>15</v>
      </c>
      <c r="X414" s="537">
        <v>9</v>
      </c>
      <c r="Y414" s="131">
        <v>10</v>
      </c>
      <c r="Z414" s="537"/>
      <c r="AA414" s="53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3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3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3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623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2746.7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122.7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0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0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2869.3999999999996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31.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2417995.9000000004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2369574.9000000004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67" t="s">
        <v>133</v>
      </c>
      <c r="C486" s="667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67" t="s">
        <v>137</v>
      </c>
      <c r="C490" s="667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67" t="s">
        <v>144</v>
      </c>
      <c r="C497" s="667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3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67" t="s">
        <v>150</v>
      </c>
      <c r="C503" s="667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67" t="s">
        <v>155</v>
      </c>
      <c r="C508" s="667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67" t="s">
        <v>157</v>
      </c>
      <c r="C510" s="667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67" t="s">
        <v>161</v>
      </c>
      <c r="C515" s="667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67" t="s">
        <v>166</v>
      </c>
      <c r="C520" s="667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67" t="s">
        <v>170</v>
      </c>
      <c r="C524" s="667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67" t="s">
        <v>173</v>
      </c>
      <c r="C527" s="667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1:25" hidden="1" x14ac:dyDescent="0.25">
      <c r="A545" s="1"/>
      <c r="D545" s="1"/>
      <c r="E545" s="1"/>
      <c r="F545" s="1"/>
      <c r="G545" s="1"/>
      <c r="H545" s="99"/>
      <c r="I545" s="99"/>
      <c r="P545" s="167"/>
      <c r="R545" s="99"/>
      <c r="U545" s="1"/>
      <c r="V545" s="1"/>
      <c r="Y545" s="1"/>
    </row>
    <row r="546" spans="1:25" hidden="1" x14ac:dyDescent="0.25"/>
    <row r="547" spans="1:25" hidden="1" x14ac:dyDescent="0.25"/>
    <row r="548" spans="1:25" hidden="1" x14ac:dyDescent="0.25"/>
    <row r="549" spans="1:25" hidden="1" x14ac:dyDescent="0.25"/>
    <row r="550" spans="1:25" hidden="1" x14ac:dyDescent="0.25"/>
    <row r="551" spans="1:25" hidden="1" x14ac:dyDescent="0.25"/>
    <row r="552" spans="1:25" hidden="1" x14ac:dyDescent="0.25"/>
    <row r="553" spans="1:25" hidden="1" x14ac:dyDescent="0.25"/>
    <row r="554" spans="1:25" hidden="1" x14ac:dyDescent="0.25"/>
    <row r="555" spans="1:25" hidden="1" x14ac:dyDescent="0.25"/>
    <row r="556" spans="1:25" hidden="1" x14ac:dyDescent="0.25"/>
    <row r="557" spans="1:25" hidden="1" x14ac:dyDescent="0.25"/>
    <row r="558" spans="1:25" hidden="1" x14ac:dyDescent="0.25"/>
    <row r="559" spans="1:25" hidden="1" x14ac:dyDescent="0.25"/>
    <row r="560" spans="1:25" hidden="1" x14ac:dyDescent="0.25"/>
    <row r="561" hidden="1" x14ac:dyDescent="0.25"/>
  </sheetData>
  <mergeCells count="84">
    <mergeCell ref="B508:C508"/>
    <mergeCell ref="B510:C510"/>
    <mergeCell ref="B515:C515"/>
    <mergeCell ref="B520:C520"/>
    <mergeCell ref="B524:C524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398:B399"/>
    <mergeCell ref="B410:B413"/>
    <mergeCell ref="C410:C413"/>
    <mergeCell ref="D410:D413"/>
    <mergeCell ref="E410:E413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O9:O11"/>
    <mergeCell ref="I8:I11"/>
    <mergeCell ref="J8:J11"/>
    <mergeCell ref="K8:L8"/>
    <mergeCell ref="M8:M11"/>
    <mergeCell ref="N8:O8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N1:O1"/>
    <mergeCell ref="S1:T1"/>
    <mergeCell ref="W1:X1"/>
    <mergeCell ref="Z1:AA1"/>
    <mergeCell ref="N2:O2"/>
    <mergeCell ref="S2:T2"/>
    <mergeCell ref="W2:X2"/>
    <mergeCell ref="Z2:AA2"/>
  </mergeCells>
  <pageMargins left="0.23622047244094491" right="0.23622047244094491" top="0.74803149606299213" bottom="0.74803149606299213" header="0.31496062992125984" footer="0.31496062992125984"/>
  <pageSetup paperSize="8" scale="7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5"/>
  <sheetViews>
    <sheetView topLeftCell="B377" workbookViewId="0">
      <selection activeCell="AD288" sqref="AD287:AD288"/>
    </sheetView>
  </sheetViews>
  <sheetFormatPr defaultRowHeight="15" outlineLevelRow="2" outlineLevelCol="1" x14ac:dyDescent="0.25"/>
  <cols>
    <col min="1" max="1" width="4.28515625" style="34" hidden="1" customWidth="1"/>
    <col min="2" max="2" width="94.710937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23.4257812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6.5703125" style="8" customWidth="1"/>
    <col min="17" max="17" width="23" style="8" hidden="1" customWidth="1"/>
    <col min="18" max="18" width="27" style="8" customWidth="1"/>
    <col min="19" max="19" width="21.28515625" style="1" hidden="1" customWidth="1"/>
    <col min="20" max="20" width="24.42578125" style="1" customWidth="1"/>
    <col min="21" max="21" width="22.42578125" style="8" customWidth="1"/>
    <col min="22" max="22" width="19.7109375" style="8" hidden="1" customWidth="1"/>
    <col min="23" max="23" width="23.7109375" style="1" customWidth="1"/>
    <col min="24" max="24" width="24.85546875" style="1" customWidth="1"/>
    <col min="25" max="25" width="21.5703125" style="8" customWidth="1"/>
    <col min="26" max="26" width="23.140625" style="1" customWidth="1"/>
    <col min="27" max="27" width="23.710937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599"/>
      <c r="O1" s="599"/>
      <c r="P1" s="45"/>
      <c r="S1" s="599"/>
      <c r="T1" s="599"/>
      <c r="U1" s="45"/>
      <c r="W1" s="599"/>
      <c r="X1" s="599"/>
      <c r="Z1" s="599"/>
      <c r="AA1" s="599"/>
    </row>
    <row r="2" spans="1:30" ht="15" hidden="1" customHeight="1" x14ac:dyDescent="0.25">
      <c r="J2" s="277"/>
      <c r="N2" s="599"/>
      <c r="O2" s="599"/>
      <c r="P2" s="45"/>
      <c r="S2" s="599"/>
      <c r="T2" s="599"/>
      <c r="U2" s="45"/>
      <c r="W2" s="599"/>
      <c r="X2" s="599"/>
      <c r="Z2" s="599"/>
      <c r="AA2" s="599"/>
    </row>
    <row r="3" spans="1:30" ht="15" hidden="1" customHeight="1" x14ac:dyDescent="0.25">
      <c r="J3" s="277"/>
      <c r="N3" s="599"/>
      <c r="O3" s="599"/>
      <c r="P3" s="45"/>
      <c r="S3" s="599"/>
      <c r="T3" s="599"/>
      <c r="U3" s="45"/>
      <c r="W3" s="599"/>
      <c r="X3" s="599"/>
      <c r="Z3" s="599"/>
      <c r="AA3" s="599"/>
    </row>
    <row r="4" spans="1:30" ht="15" hidden="1" customHeight="1" x14ac:dyDescent="0.25">
      <c r="H4" s="5"/>
      <c r="I4" s="5"/>
      <c r="N4" s="599"/>
      <c r="O4" s="599"/>
      <c r="P4" s="599"/>
      <c r="Q4" s="599"/>
      <c r="R4" s="599"/>
      <c r="S4" s="599"/>
    </row>
    <row r="5" spans="1:30" ht="15" hidden="1" customHeight="1" x14ac:dyDescent="0.25"/>
    <row r="6" spans="1:30" ht="25.5" customHeight="1" x14ac:dyDescent="0.3">
      <c r="B6" s="609" t="s">
        <v>593</v>
      </c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9"/>
      <c r="X6" s="609"/>
      <c r="Y6" s="609"/>
      <c r="Z6" s="609"/>
      <c r="AA6" s="609"/>
      <c r="AD6" s="6"/>
    </row>
    <row r="7" spans="1:30" x14ac:dyDescent="0.25">
      <c r="J7" s="35"/>
    </row>
    <row r="8" spans="1:30" s="8" customFormat="1" ht="15" customHeight="1" x14ac:dyDescent="0.25">
      <c r="A8" s="35"/>
      <c r="B8" s="610" t="s">
        <v>0</v>
      </c>
      <c r="C8" s="539"/>
      <c r="D8" s="603" t="s">
        <v>1</v>
      </c>
      <c r="E8" s="603" t="s">
        <v>2</v>
      </c>
      <c r="F8" s="603" t="s">
        <v>23</v>
      </c>
      <c r="G8" s="603" t="s">
        <v>3</v>
      </c>
      <c r="H8" s="606" t="s">
        <v>468</v>
      </c>
      <c r="I8" s="606" t="s">
        <v>469</v>
      </c>
      <c r="J8" s="618" t="s">
        <v>613</v>
      </c>
      <c r="K8" s="619" t="s">
        <v>4</v>
      </c>
      <c r="L8" s="620"/>
      <c r="M8" s="621" t="s">
        <v>470</v>
      </c>
      <c r="N8" s="623" t="s">
        <v>4</v>
      </c>
      <c r="O8" s="624"/>
      <c r="P8" s="614" t="s">
        <v>391</v>
      </c>
      <c r="Q8" s="621" t="s">
        <v>471</v>
      </c>
      <c r="R8" s="627" t="s">
        <v>440</v>
      </c>
      <c r="S8" s="630" t="s">
        <v>399</v>
      </c>
      <c r="T8" s="633" t="s">
        <v>397</v>
      </c>
      <c r="U8" s="614" t="s">
        <v>392</v>
      </c>
      <c r="V8" s="621" t="s">
        <v>451</v>
      </c>
      <c r="W8" s="627" t="s">
        <v>454</v>
      </c>
      <c r="X8" s="633" t="s">
        <v>455</v>
      </c>
      <c r="Y8" s="614" t="s">
        <v>441</v>
      </c>
      <c r="Z8" s="627" t="s">
        <v>456</v>
      </c>
      <c r="AA8" s="633" t="s">
        <v>457</v>
      </c>
      <c r="AB8" s="625" t="s">
        <v>27</v>
      </c>
    </row>
    <row r="9" spans="1:30" s="8" customFormat="1" ht="15" customHeight="1" x14ac:dyDescent="0.2">
      <c r="A9" s="35"/>
      <c r="B9" s="611"/>
      <c r="C9" s="540"/>
      <c r="D9" s="613"/>
      <c r="E9" s="613"/>
      <c r="F9" s="613"/>
      <c r="G9" s="613"/>
      <c r="H9" s="607"/>
      <c r="I9" s="607"/>
      <c r="J9" s="607"/>
      <c r="K9" s="617" t="s">
        <v>5</v>
      </c>
      <c r="L9" s="617" t="s">
        <v>26</v>
      </c>
      <c r="M9" s="622"/>
      <c r="N9" s="617" t="s">
        <v>5</v>
      </c>
      <c r="O9" s="617" t="s">
        <v>26</v>
      </c>
      <c r="P9" s="615"/>
      <c r="Q9" s="622"/>
      <c r="R9" s="628"/>
      <c r="S9" s="631"/>
      <c r="T9" s="634"/>
      <c r="U9" s="615"/>
      <c r="V9" s="622"/>
      <c r="W9" s="628"/>
      <c r="X9" s="634"/>
      <c r="Y9" s="615"/>
      <c r="Z9" s="628"/>
      <c r="AA9" s="634"/>
      <c r="AB9" s="626"/>
    </row>
    <row r="10" spans="1:30" s="8" customFormat="1" ht="15" customHeight="1" x14ac:dyDescent="0.2">
      <c r="A10" s="35"/>
      <c r="B10" s="611"/>
      <c r="C10" s="540"/>
      <c r="D10" s="613"/>
      <c r="E10" s="613"/>
      <c r="F10" s="613"/>
      <c r="G10" s="613"/>
      <c r="H10" s="607"/>
      <c r="I10" s="607"/>
      <c r="J10" s="607"/>
      <c r="K10" s="613"/>
      <c r="L10" s="613"/>
      <c r="M10" s="622"/>
      <c r="N10" s="613"/>
      <c r="O10" s="613"/>
      <c r="P10" s="615"/>
      <c r="Q10" s="622"/>
      <c r="R10" s="628"/>
      <c r="S10" s="631"/>
      <c r="T10" s="634"/>
      <c r="U10" s="615"/>
      <c r="V10" s="622"/>
      <c r="W10" s="628"/>
      <c r="X10" s="634"/>
      <c r="Y10" s="615"/>
      <c r="Z10" s="628"/>
      <c r="AA10" s="634"/>
      <c r="AB10" s="626"/>
    </row>
    <row r="11" spans="1:30" s="8" customFormat="1" ht="87" customHeight="1" x14ac:dyDescent="0.2">
      <c r="A11" s="35"/>
      <c r="B11" s="612"/>
      <c r="C11" s="540" t="s">
        <v>24</v>
      </c>
      <c r="D11" s="613"/>
      <c r="E11" s="613"/>
      <c r="F11" s="613"/>
      <c r="G11" s="613"/>
      <c r="H11" s="608"/>
      <c r="I11" s="608"/>
      <c r="J11" s="608"/>
      <c r="K11" s="613"/>
      <c r="L11" s="613"/>
      <c r="M11" s="622"/>
      <c r="N11" s="613"/>
      <c r="O11" s="613"/>
      <c r="P11" s="616"/>
      <c r="Q11" s="622"/>
      <c r="R11" s="629"/>
      <c r="S11" s="632"/>
      <c r="T11" s="635"/>
      <c r="U11" s="616"/>
      <c r="V11" s="622"/>
      <c r="W11" s="629"/>
      <c r="X11" s="635"/>
      <c r="Y11" s="616"/>
      <c r="Z11" s="629"/>
      <c r="AA11" s="635"/>
      <c r="AB11" s="626"/>
    </row>
    <row r="12" spans="1:30" s="8" customFormat="1" ht="14.25" customHeight="1" x14ac:dyDescent="0.25">
      <c r="A12" s="35"/>
      <c r="B12" s="541">
        <v>1</v>
      </c>
      <c r="C12" s="541"/>
      <c r="D12" s="539">
        <v>2</v>
      </c>
      <c r="E12" s="539">
        <v>3</v>
      </c>
      <c r="F12" s="539">
        <v>4</v>
      </c>
      <c r="G12" s="53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4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40527.4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584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130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5252.5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6237.5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>
        <v>201.4</v>
      </c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>
        <v>530</v>
      </c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720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719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718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9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810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>
        <v>810</v>
      </c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380981.69999999995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540779.79999999993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/>
      <c r="AE285" s="6"/>
      <c r="AF285" s="6"/>
    </row>
    <row r="286" spans="2:32" s="1" customFormat="1" ht="27.75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294087.09999999998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>SUM(P287+P288+P290+P291+P292+P293+P294+P295+P296+P297+P298+P317+P318+P356+P368)</f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/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/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/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/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/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customHeight="1" x14ac:dyDescent="0.25">
      <c r="B368" s="348" t="s">
        <v>722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customHeight="1" x14ac:dyDescent="0.25">
      <c r="A372" s="1"/>
      <c r="B372" s="348" t="s">
        <v>723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74065.600000000006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58990.200000000004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3.25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80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133">
        <v>1745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96.75" customHeight="1" x14ac:dyDescent="0.25">
      <c r="A380" s="34">
        <v>540</v>
      </c>
      <c r="B380" s="353" t="s">
        <v>725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133">
        <v>12500</v>
      </c>
      <c r="K380" s="324"/>
      <c r="L380" s="338"/>
      <c r="M380" s="319">
        <f t="shared" si="85"/>
        <v>0</v>
      </c>
      <c r="N380" s="324"/>
      <c r="O380" s="324"/>
      <c r="P380" s="134">
        <v>2471</v>
      </c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104.25" customHeight="1" x14ac:dyDescent="0.25">
      <c r="A381" s="34">
        <v>521</v>
      </c>
      <c r="B381" s="353" t="s">
        <v>726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62"/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85.5" customHeight="1" x14ac:dyDescent="0.25">
      <c r="A382" s="34">
        <v>530</v>
      </c>
      <c r="B382" s="353" t="s">
        <v>715</v>
      </c>
      <c r="C382" s="348"/>
      <c r="D382" s="350" t="s">
        <v>18</v>
      </c>
      <c r="E382" s="347" t="s">
        <v>16</v>
      </c>
      <c r="F382" s="347" t="s">
        <v>16</v>
      </c>
      <c r="G382" s="375" t="s">
        <v>544</v>
      </c>
      <c r="H382" s="339">
        <v>8766.7999999999993</v>
      </c>
      <c r="I382" s="339"/>
      <c r="J382" s="324">
        <v>12412.1</v>
      </c>
      <c r="K382" s="338"/>
      <c r="L382" s="133">
        <v>8364.4</v>
      </c>
      <c r="M382" s="319">
        <f t="shared" si="85"/>
        <v>8113.5</v>
      </c>
      <c r="N382" s="338"/>
      <c r="O382" s="324">
        <v>8113.5</v>
      </c>
      <c r="P382" s="134"/>
      <c r="Q382" s="319"/>
      <c r="R382" s="325"/>
      <c r="S382" s="133"/>
      <c r="T382" s="339">
        <v>8812</v>
      </c>
      <c r="U382" s="134"/>
      <c r="V382" s="319"/>
      <c r="W382" s="133"/>
      <c r="X382" s="339">
        <v>8812</v>
      </c>
      <c r="Y382" s="379"/>
      <c r="Z382" s="133"/>
      <c r="AA382" s="339">
        <v>7481.4</v>
      </c>
      <c r="AB382" s="124"/>
      <c r="AC382" s="234"/>
    </row>
    <row r="383" spans="1:29" ht="86.25" hidden="1" customHeight="1" x14ac:dyDescent="0.25">
      <c r="B383" s="353" t="s">
        <v>716</v>
      </c>
      <c r="C383" s="348"/>
      <c r="D383" s="350" t="s">
        <v>18</v>
      </c>
      <c r="E383" s="347" t="s">
        <v>16</v>
      </c>
      <c r="F383" s="347" t="s">
        <v>16</v>
      </c>
      <c r="G383" s="354"/>
      <c r="H383" s="325"/>
      <c r="I383" s="325"/>
      <c r="J383" s="390"/>
      <c r="K383" s="324"/>
      <c r="L383" s="324"/>
      <c r="M383" s="319">
        <f>SUM(N383:O383)</f>
        <v>151</v>
      </c>
      <c r="N383" s="324"/>
      <c r="O383" s="324">
        <v>151</v>
      </c>
      <c r="P383" s="134"/>
      <c r="Q383" s="319">
        <f>SUM(S383:T383)</f>
        <v>0</v>
      </c>
      <c r="R383" s="325"/>
      <c r="S383" s="133"/>
      <c r="T383" s="324"/>
      <c r="U383" s="134"/>
      <c r="V383" s="319">
        <f>SUM(W383:X383)</f>
        <v>0</v>
      </c>
      <c r="W383" s="133"/>
      <c r="X383" s="324"/>
      <c r="Y383" s="134">
        <f>SUM(Z383:AA383)</f>
        <v>0</v>
      </c>
      <c r="Z383" s="133"/>
      <c r="AA383" s="324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6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7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2505564.2999999998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2372855.9000000004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8" t="s">
        <v>221</v>
      </c>
      <c r="C410" s="641" t="s">
        <v>24</v>
      </c>
      <c r="D410" s="644" t="s">
        <v>1</v>
      </c>
      <c r="E410" s="644" t="s">
        <v>2</v>
      </c>
      <c r="F410" s="644" t="s">
        <v>23</v>
      </c>
      <c r="G410" s="644" t="s">
        <v>3</v>
      </c>
      <c r="H410" s="660" t="s">
        <v>390</v>
      </c>
      <c r="I410" s="305"/>
      <c r="J410" s="281"/>
      <c r="K410" s="663" t="s">
        <v>4</v>
      </c>
      <c r="L410" s="664"/>
      <c r="M410" s="658" t="s">
        <v>336</v>
      </c>
      <c r="N410" s="668" t="s">
        <v>4</v>
      </c>
      <c r="O410" s="669"/>
      <c r="P410" s="655" t="s">
        <v>278</v>
      </c>
      <c r="Q410" s="658" t="s">
        <v>281</v>
      </c>
      <c r="R410" s="660" t="s">
        <v>390</v>
      </c>
      <c r="S410" s="663" t="s">
        <v>4</v>
      </c>
      <c r="T410" s="664"/>
      <c r="U410" s="132"/>
      <c r="V410" s="658" t="s">
        <v>280</v>
      </c>
      <c r="W410" s="646" t="s">
        <v>4</v>
      </c>
      <c r="X410" s="647"/>
      <c r="Y410" s="665" t="s">
        <v>279</v>
      </c>
      <c r="Z410" s="646" t="s">
        <v>4</v>
      </c>
      <c r="AA410" s="647"/>
      <c r="AB410" s="648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9"/>
      <c r="C411" s="642"/>
      <c r="D411" s="645"/>
      <c r="E411" s="645"/>
      <c r="F411" s="645"/>
      <c r="G411" s="645"/>
      <c r="H411" s="661"/>
      <c r="I411" s="544"/>
      <c r="J411" s="650" t="s">
        <v>329</v>
      </c>
      <c r="K411" s="653" t="s">
        <v>5</v>
      </c>
      <c r="L411" s="653" t="s">
        <v>26</v>
      </c>
      <c r="M411" s="659"/>
      <c r="N411" s="653" t="s">
        <v>5</v>
      </c>
      <c r="O411" s="653" t="s">
        <v>26</v>
      </c>
      <c r="P411" s="670"/>
      <c r="Q411" s="659"/>
      <c r="R411" s="661"/>
      <c r="S411" s="653" t="s">
        <v>5</v>
      </c>
      <c r="T411" s="653" t="s">
        <v>26</v>
      </c>
      <c r="U411" s="655" t="s">
        <v>329</v>
      </c>
      <c r="V411" s="659"/>
      <c r="W411" s="653" t="s">
        <v>5</v>
      </c>
      <c r="X411" s="653" t="s">
        <v>26</v>
      </c>
      <c r="Y411" s="666"/>
      <c r="Z411" s="653" t="s">
        <v>5</v>
      </c>
      <c r="AA411" s="653" t="s">
        <v>26</v>
      </c>
      <c r="AB411" s="649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9"/>
      <c r="C412" s="642"/>
      <c r="D412" s="645"/>
      <c r="E412" s="645"/>
      <c r="F412" s="645"/>
      <c r="G412" s="645"/>
      <c r="H412" s="661"/>
      <c r="I412" s="544"/>
      <c r="J412" s="651"/>
      <c r="K412" s="654"/>
      <c r="L412" s="654"/>
      <c r="M412" s="659"/>
      <c r="N412" s="654"/>
      <c r="O412" s="654"/>
      <c r="P412" s="670"/>
      <c r="Q412" s="659"/>
      <c r="R412" s="661"/>
      <c r="S412" s="654"/>
      <c r="T412" s="654"/>
      <c r="U412" s="656"/>
      <c r="V412" s="659"/>
      <c r="W412" s="654"/>
      <c r="X412" s="654"/>
      <c r="Y412" s="666"/>
      <c r="Z412" s="654"/>
      <c r="AA412" s="654"/>
      <c r="AB412" s="649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40"/>
      <c r="C413" s="643"/>
      <c r="D413" s="645"/>
      <c r="E413" s="645"/>
      <c r="F413" s="645"/>
      <c r="G413" s="645"/>
      <c r="H413" s="662"/>
      <c r="I413" s="545"/>
      <c r="J413" s="652"/>
      <c r="K413" s="654"/>
      <c r="L413" s="654"/>
      <c r="M413" s="659"/>
      <c r="N413" s="654"/>
      <c r="O413" s="654"/>
      <c r="P413" s="671"/>
      <c r="Q413" s="659"/>
      <c r="R413" s="662"/>
      <c r="S413" s="654"/>
      <c r="T413" s="654"/>
      <c r="U413" s="657"/>
      <c r="V413" s="659"/>
      <c r="W413" s="654"/>
      <c r="X413" s="654"/>
      <c r="Y413" s="666"/>
      <c r="Z413" s="654"/>
      <c r="AA413" s="654"/>
      <c r="AB413" s="649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47" t="s">
        <v>192</v>
      </c>
      <c r="C414" s="547"/>
      <c r="D414" s="542">
        <v>2</v>
      </c>
      <c r="E414" s="542">
        <v>3</v>
      </c>
      <c r="F414" s="542">
        <v>4</v>
      </c>
      <c r="G414" s="542">
        <v>2</v>
      </c>
      <c r="H414" s="242">
        <v>3</v>
      </c>
      <c r="I414" s="242"/>
      <c r="J414" s="106">
        <v>4</v>
      </c>
      <c r="K414" s="103"/>
      <c r="L414" s="103"/>
      <c r="M414" s="543">
        <v>6</v>
      </c>
      <c r="N414" s="547">
        <v>7</v>
      </c>
      <c r="O414" s="547">
        <v>8</v>
      </c>
      <c r="P414" s="127">
        <v>5</v>
      </c>
      <c r="Q414" s="543">
        <v>10</v>
      </c>
      <c r="R414" s="242">
        <v>6</v>
      </c>
      <c r="S414" s="547">
        <v>11</v>
      </c>
      <c r="T414" s="547">
        <v>7</v>
      </c>
      <c r="U414" s="127">
        <v>8</v>
      </c>
      <c r="V414" s="543">
        <v>14</v>
      </c>
      <c r="W414" s="547">
        <v>15</v>
      </c>
      <c r="X414" s="547">
        <v>9</v>
      </c>
      <c r="Y414" s="131">
        <v>10</v>
      </c>
      <c r="Z414" s="547"/>
      <c r="AA414" s="54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4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4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4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721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2869.4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0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2471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2471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2869.4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15.7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2659209.7999999998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2421276.9000000004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2505564.2999999998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2372855.9000000004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67" t="s">
        <v>133</v>
      </c>
      <c r="C486" s="667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67" t="s">
        <v>137</v>
      </c>
      <c r="C490" s="667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67" t="s">
        <v>144</v>
      </c>
      <c r="C497" s="667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4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67" t="s">
        <v>150</v>
      </c>
      <c r="C503" s="667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67" t="s">
        <v>155</v>
      </c>
      <c r="C508" s="667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67" t="s">
        <v>157</v>
      </c>
      <c r="C510" s="667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67" t="s">
        <v>161</v>
      </c>
      <c r="C515" s="667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67" t="s">
        <v>166</v>
      </c>
      <c r="C520" s="667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67" t="s">
        <v>170</v>
      </c>
      <c r="C524" s="667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67" t="s">
        <v>173</v>
      </c>
      <c r="C527" s="667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8:18" s="1" customFormat="1" hidden="1" x14ac:dyDescent="0.25">
      <c r="H545" s="99"/>
      <c r="I545" s="99"/>
      <c r="J545" s="278"/>
      <c r="K545" s="5"/>
      <c r="L545" s="5"/>
      <c r="M545" s="8"/>
      <c r="P545" s="167"/>
      <c r="Q545" s="8"/>
      <c r="R545" s="99"/>
    </row>
  </sheetData>
  <mergeCells count="84">
    <mergeCell ref="B508:C508"/>
    <mergeCell ref="B510:C510"/>
    <mergeCell ref="B515:C515"/>
    <mergeCell ref="B520:C520"/>
    <mergeCell ref="B524:C524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398:B399"/>
    <mergeCell ref="B410:B413"/>
    <mergeCell ref="C410:C413"/>
    <mergeCell ref="D410:D413"/>
    <mergeCell ref="E410:E413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O9:O11"/>
    <mergeCell ref="I8:I11"/>
    <mergeCell ref="J8:J11"/>
    <mergeCell ref="K8:L8"/>
    <mergeCell ref="M8:M11"/>
    <mergeCell ref="N8:O8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N1:O1"/>
    <mergeCell ref="S1:T1"/>
    <mergeCell ref="W1:X1"/>
    <mergeCell ref="Z1:AA1"/>
    <mergeCell ref="N2:O2"/>
    <mergeCell ref="S2:T2"/>
    <mergeCell ref="W2:X2"/>
    <mergeCell ref="Z2:AA2"/>
  </mergeCells>
  <pageMargins left="0.23622047244094491" right="0.23622047244094491" top="0.74803149606299213" bottom="0.74803149606299213" header="0.31496062992125984" footer="0.31496062992125984"/>
  <pageSetup paperSize="8" scale="60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5"/>
  <sheetViews>
    <sheetView topLeftCell="B6" workbookViewId="0">
      <selection activeCell="AD6" sqref="AD6"/>
    </sheetView>
  </sheetViews>
  <sheetFormatPr defaultRowHeight="15" outlineLevelRow="2" outlineLevelCol="1" x14ac:dyDescent="0.25"/>
  <cols>
    <col min="1" max="1" width="4.28515625" style="34" hidden="1" customWidth="1"/>
    <col min="2" max="2" width="90.14062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8.14062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1" style="8" customWidth="1"/>
    <col min="17" max="17" width="23" style="8" hidden="1" customWidth="1"/>
    <col min="18" max="18" width="19.85546875" style="8" customWidth="1"/>
    <col min="19" max="19" width="21.28515625" style="1" hidden="1" customWidth="1"/>
    <col min="20" max="20" width="20.5703125" style="1" customWidth="1"/>
    <col min="21" max="21" width="19.5703125" style="8" customWidth="1"/>
    <col min="22" max="22" width="19.7109375" style="8" hidden="1" customWidth="1"/>
    <col min="23" max="23" width="20" style="1" customWidth="1"/>
    <col min="24" max="24" width="20.85546875" style="1" customWidth="1"/>
    <col min="25" max="25" width="20.28515625" style="8" customWidth="1"/>
    <col min="26" max="26" width="20.140625" style="1" customWidth="1"/>
    <col min="27" max="27" width="20.425781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599"/>
      <c r="O1" s="599"/>
      <c r="P1" s="45"/>
      <c r="S1" s="599"/>
      <c r="T1" s="599"/>
      <c r="U1" s="45"/>
      <c r="W1" s="599"/>
      <c r="X1" s="599"/>
      <c r="Z1" s="599"/>
      <c r="AA1" s="599"/>
    </row>
    <row r="2" spans="1:30" ht="15" hidden="1" customHeight="1" x14ac:dyDescent="0.25">
      <c r="J2" s="277"/>
      <c r="N2" s="599"/>
      <c r="O2" s="599"/>
      <c r="P2" s="45"/>
      <c r="S2" s="599"/>
      <c r="T2" s="599"/>
      <c r="U2" s="45"/>
      <c r="W2" s="599"/>
      <c r="X2" s="599"/>
      <c r="Z2" s="599"/>
      <c r="AA2" s="599"/>
    </row>
    <row r="3" spans="1:30" ht="15" hidden="1" customHeight="1" x14ac:dyDescent="0.25">
      <c r="J3" s="277"/>
      <c r="N3" s="599"/>
      <c r="O3" s="599"/>
      <c r="P3" s="45"/>
      <c r="S3" s="599"/>
      <c r="T3" s="599"/>
      <c r="U3" s="45"/>
      <c r="W3" s="599"/>
      <c r="X3" s="599"/>
      <c r="Z3" s="599"/>
      <c r="AA3" s="599"/>
    </row>
    <row r="4" spans="1:30" ht="15" hidden="1" customHeight="1" x14ac:dyDescent="0.25">
      <c r="H4" s="5"/>
      <c r="I4" s="5"/>
      <c r="N4" s="599"/>
      <c r="O4" s="599"/>
      <c r="P4" s="599"/>
      <c r="Q4" s="599"/>
      <c r="R4" s="599"/>
      <c r="S4" s="599"/>
    </row>
    <row r="5" spans="1:30" ht="15" hidden="1" customHeight="1" x14ac:dyDescent="0.25"/>
    <row r="6" spans="1:30" ht="25.5" customHeight="1" x14ac:dyDescent="0.3">
      <c r="B6" s="609" t="s">
        <v>593</v>
      </c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9"/>
      <c r="X6" s="609"/>
      <c r="Y6" s="609"/>
      <c r="Z6" s="609"/>
      <c r="AA6" s="609"/>
      <c r="AD6" s="6"/>
    </row>
    <row r="7" spans="1:30" x14ac:dyDescent="0.25">
      <c r="J7" s="35"/>
    </row>
    <row r="8" spans="1:30" s="8" customFormat="1" ht="15" customHeight="1" x14ac:dyDescent="0.25">
      <c r="A8" s="35"/>
      <c r="B8" s="610" t="s">
        <v>0</v>
      </c>
      <c r="C8" s="556"/>
      <c r="D8" s="603" t="s">
        <v>1</v>
      </c>
      <c r="E8" s="603" t="s">
        <v>2</v>
      </c>
      <c r="F8" s="603" t="s">
        <v>23</v>
      </c>
      <c r="G8" s="603" t="s">
        <v>3</v>
      </c>
      <c r="H8" s="606" t="s">
        <v>468</v>
      </c>
      <c r="I8" s="606" t="s">
        <v>469</v>
      </c>
      <c r="J8" s="618" t="s">
        <v>613</v>
      </c>
      <c r="K8" s="619" t="s">
        <v>4</v>
      </c>
      <c r="L8" s="620"/>
      <c r="M8" s="621" t="s">
        <v>470</v>
      </c>
      <c r="N8" s="623" t="s">
        <v>4</v>
      </c>
      <c r="O8" s="624"/>
      <c r="P8" s="614" t="s">
        <v>391</v>
      </c>
      <c r="Q8" s="621" t="s">
        <v>471</v>
      </c>
      <c r="R8" s="627" t="s">
        <v>440</v>
      </c>
      <c r="S8" s="630" t="s">
        <v>399</v>
      </c>
      <c r="T8" s="633" t="s">
        <v>397</v>
      </c>
      <c r="U8" s="614" t="s">
        <v>392</v>
      </c>
      <c r="V8" s="621" t="s">
        <v>451</v>
      </c>
      <c r="W8" s="627" t="s">
        <v>454</v>
      </c>
      <c r="X8" s="633" t="s">
        <v>455</v>
      </c>
      <c r="Y8" s="614" t="s">
        <v>441</v>
      </c>
      <c r="Z8" s="627" t="s">
        <v>456</v>
      </c>
      <c r="AA8" s="633" t="s">
        <v>457</v>
      </c>
      <c r="AB8" s="625" t="s">
        <v>27</v>
      </c>
    </row>
    <row r="9" spans="1:30" s="8" customFormat="1" ht="15" customHeight="1" x14ac:dyDescent="0.2">
      <c r="A9" s="35"/>
      <c r="B9" s="611"/>
      <c r="C9" s="554"/>
      <c r="D9" s="613"/>
      <c r="E9" s="613"/>
      <c r="F9" s="613"/>
      <c r="G9" s="613"/>
      <c r="H9" s="607"/>
      <c r="I9" s="607"/>
      <c r="J9" s="607"/>
      <c r="K9" s="617" t="s">
        <v>5</v>
      </c>
      <c r="L9" s="617" t="s">
        <v>26</v>
      </c>
      <c r="M9" s="622"/>
      <c r="N9" s="617" t="s">
        <v>5</v>
      </c>
      <c r="O9" s="617" t="s">
        <v>26</v>
      </c>
      <c r="P9" s="615"/>
      <c r="Q9" s="622"/>
      <c r="R9" s="628"/>
      <c r="S9" s="631"/>
      <c r="T9" s="634"/>
      <c r="U9" s="615"/>
      <c r="V9" s="622"/>
      <c r="W9" s="628"/>
      <c r="X9" s="634"/>
      <c r="Y9" s="615"/>
      <c r="Z9" s="628"/>
      <c r="AA9" s="634"/>
      <c r="AB9" s="626"/>
    </row>
    <row r="10" spans="1:30" s="8" customFormat="1" ht="15" customHeight="1" x14ac:dyDescent="0.2">
      <c r="A10" s="35"/>
      <c r="B10" s="611"/>
      <c r="C10" s="554"/>
      <c r="D10" s="613"/>
      <c r="E10" s="613"/>
      <c r="F10" s="613"/>
      <c r="G10" s="613"/>
      <c r="H10" s="607"/>
      <c r="I10" s="607"/>
      <c r="J10" s="607"/>
      <c r="K10" s="613"/>
      <c r="L10" s="613"/>
      <c r="M10" s="622"/>
      <c r="N10" s="613"/>
      <c r="O10" s="613"/>
      <c r="P10" s="615"/>
      <c r="Q10" s="622"/>
      <c r="R10" s="628"/>
      <c r="S10" s="631"/>
      <c r="T10" s="634"/>
      <c r="U10" s="615"/>
      <c r="V10" s="622"/>
      <c r="W10" s="628"/>
      <c r="X10" s="634"/>
      <c r="Y10" s="615"/>
      <c r="Z10" s="628"/>
      <c r="AA10" s="634"/>
      <c r="AB10" s="626"/>
    </row>
    <row r="11" spans="1:30" s="8" customFormat="1" ht="87" customHeight="1" x14ac:dyDescent="0.2">
      <c r="A11" s="35"/>
      <c r="B11" s="612"/>
      <c r="C11" s="554" t="s">
        <v>24</v>
      </c>
      <c r="D11" s="613"/>
      <c r="E11" s="613"/>
      <c r="F11" s="613"/>
      <c r="G11" s="613"/>
      <c r="H11" s="608"/>
      <c r="I11" s="608"/>
      <c r="J11" s="608"/>
      <c r="K11" s="613"/>
      <c r="L11" s="613"/>
      <c r="M11" s="622"/>
      <c r="N11" s="613"/>
      <c r="O11" s="613"/>
      <c r="P11" s="616"/>
      <c r="Q11" s="622"/>
      <c r="R11" s="629"/>
      <c r="S11" s="632"/>
      <c r="T11" s="635"/>
      <c r="U11" s="616"/>
      <c r="V11" s="622"/>
      <c r="W11" s="629"/>
      <c r="X11" s="635"/>
      <c r="Y11" s="616"/>
      <c r="Z11" s="629"/>
      <c r="AA11" s="635"/>
      <c r="AB11" s="626"/>
    </row>
    <row r="12" spans="1:30" s="8" customFormat="1" ht="14.25" customHeight="1" x14ac:dyDescent="0.25">
      <c r="A12" s="35"/>
      <c r="B12" s="555">
        <v>1</v>
      </c>
      <c r="C12" s="555"/>
      <c r="D12" s="556">
        <v>2</v>
      </c>
      <c r="E12" s="556">
        <v>3</v>
      </c>
      <c r="F12" s="556">
        <v>4</v>
      </c>
      <c r="G12" s="556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52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38375.1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2837.5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>
        <v>2837.5</v>
      </c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300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>
        <v>300</v>
      </c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30837.599999999999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>
        <v>1200</v>
      </c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4400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>
        <v>4400</v>
      </c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2838.4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>
        <v>2838.4</v>
      </c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700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>
        <v>205</v>
      </c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>
        <v>495</v>
      </c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70281.200000000012</v>
      </c>
      <c r="Q37" s="148">
        <f t="shared" si="16"/>
        <v>0</v>
      </c>
      <c r="R37" s="148">
        <f t="shared" si="16"/>
        <v>69238.3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 t="shared" ref="H38:AB38" si="17">SUM(H39:H45)</f>
        <v>57258.2</v>
      </c>
      <c r="I38" s="319">
        <f t="shared" si="17"/>
        <v>57638</v>
      </c>
      <c r="J38" s="319">
        <f t="shared" si="17"/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66104.200000000012</v>
      </c>
      <c r="Q38" s="319">
        <f t="shared" si="17"/>
        <v>0</v>
      </c>
      <c r="R38" s="319">
        <f t="shared" si="17"/>
        <v>65061.3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>
        <v>31739.9</v>
      </c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727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367.3</v>
      </c>
      <c r="Q42" s="319"/>
      <c r="R42" s="325">
        <v>367.3</v>
      </c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>
        <v>1742.6</v>
      </c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4177</v>
      </c>
      <c r="Q46" s="319">
        <f>SUM(Q48+Q47)</f>
        <v>0</v>
      </c>
      <c r="R46" s="319">
        <f>SUM(R48+R47)</f>
        <v>4177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4177</v>
      </c>
      <c r="Q47" s="319"/>
      <c r="R47" s="325">
        <v>4177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262362.69999999995</v>
      </c>
      <c r="Q50" s="148">
        <f t="shared" si="19"/>
        <v>326840.59999999998</v>
      </c>
      <c r="R50" s="148">
        <f t="shared" si="19"/>
        <v>251877.7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292405.10000000003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7173.0999999999995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>
        <v>168.2</v>
      </c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>
        <v>850</v>
      </c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>
        <v>350</v>
      </c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>
        <v>3575</v>
      </c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>
        <v>2000</v>
      </c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>
        <v>229.9</v>
      </c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3770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>
        <v>3770</v>
      </c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248911.69999999998</v>
      </c>
      <c r="Q65" s="319">
        <f t="shared" ref="Q65:AA65" si="23">SUM(Q66+Q70+Q78+Q84+Q74+Q90)</f>
        <v>326840.59999999998</v>
      </c>
      <c r="R65" s="319">
        <f t="shared" si="23"/>
        <v>240934.6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114386.09999999999</v>
      </c>
      <c r="Q66" s="250">
        <f>SUM(Q67:Q69)</f>
        <v>124039.70000000001</v>
      </c>
      <c r="R66" s="251">
        <f>SUM(R67:R69)</f>
        <v>112371.70000000001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18534</v>
      </c>
      <c r="Q67" s="379">
        <v>21798.400000000001</v>
      </c>
      <c r="R67" s="380">
        <v>18032.7</v>
      </c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56336.9</v>
      </c>
      <c r="Q68" s="379">
        <v>61147.3</v>
      </c>
      <c r="R68" s="380">
        <v>55378.1</v>
      </c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39515.199999999997</v>
      </c>
      <c r="Q69" s="379">
        <v>41094</v>
      </c>
      <c r="R69" s="380">
        <v>38960.9</v>
      </c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>
        <v>563.29999999999995</v>
      </c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132511.4</v>
      </c>
      <c r="Q78" s="250">
        <f t="shared" si="30"/>
        <v>118173.8</v>
      </c>
      <c r="R78" s="251">
        <f t="shared" si="30"/>
        <v>128562.9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58298.7</v>
      </c>
      <c r="Q80" s="379">
        <v>31857.7</v>
      </c>
      <c r="R80" s="380">
        <v>57009.599999999999</v>
      </c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19081.5</v>
      </c>
      <c r="Q81" s="379">
        <v>18012.2</v>
      </c>
      <c r="R81" s="380">
        <v>18732.099999999999</v>
      </c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27316.9</v>
      </c>
      <c r="Q82" s="379">
        <v>24142.5</v>
      </c>
      <c r="R82" s="380">
        <v>25689.5</v>
      </c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27814.3</v>
      </c>
      <c r="Q83" s="379">
        <v>26638.2</v>
      </c>
      <c r="R83" s="380">
        <v>27131.7</v>
      </c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1450.9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300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300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12511.3</v>
      </c>
      <c r="Q101" s="148">
        <f t="shared" si="36"/>
        <v>0</v>
      </c>
      <c r="R101" s="148">
        <f t="shared" si="36"/>
        <v>5512.8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6111.3</v>
      </c>
      <c r="Q102" s="319">
        <f>SUM(S102:T102)</f>
        <v>0</v>
      </c>
      <c r="R102" s="325">
        <v>5512.8</v>
      </c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8.5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262184.09999999998</v>
      </c>
      <c r="Q104" s="148">
        <f t="shared" si="37"/>
        <v>4823.7</v>
      </c>
      <c r="R104" s="148">
        <f t="shared" si="37"/>
        <v>148353.5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151213.70000000001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256252.3</v>
      </c>
      <c r="Q105" s="319">
        <f t="shared" ref="Q105:Z105" si="38">SUM(Q106+Q107+Q108+Q109+Q110+Q111+Q112+Q113+Q118+Q119+Q124+Q129)</f>
        <v>4823.7</v>
      </c>
      <c r="R105" s="319">
        <f t="shared" si="38"/>
        <v>144153.5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>
        <v>6400</v>
      </c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>
        <v>2840</v>
      </c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728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660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5453.9</v>
      </c>
      <c r="Q110" s="319"/>
      <c r="R110" s="325">
        <v>1275</v>
      </c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7713.9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/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/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101160.4</v>
      </c>
      <c r="Q119" s="250">
        <f t="shared" si="39"/>
        <v>0</v>
      </c>
      <c r="R119" s="251">
        <f>SUM(R120:R123)</f>
        <v>97307.1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40896.6</v>
      </c>
      <c r="Q120" s="390"/>
      <c r="R120" s="380">
        <v>38501.300000000003</v>
      </c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18306.5</v>
      </c>
      <c r="Q121" s="390"/>
      <c r="R121" s="380">
        <v>17629.400000000001</v>
      </c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21934.3</v>
      </c>
      <c r="Q122" s="390"/>
      <c r="R122" s="380">
        <v>21177.4</v>
      </c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20023</v>
      </c>
      <c r="Q123" s="390"/>
      <c r="R123" s="380">
        <v>19999</v>
      </c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80">
        <v>150.5</v>
      </c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37285.4</v>
      </c>
      <c r="Q129" s="250">
        <f>SUM(Q130:Q131)</f>
        <v>0</v>
      </c>
      <c r="R129" s="251">
        <v>36331.4</v>
      </c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4200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>
        <v>4200</v>
      </c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73076.399999999994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>
        <v>37952.1</v>
      </c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>
        <v>425.3</v>
      </c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>
        <v>1149</v>
      </c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11400.7</v>
      </c>
      <c r="R162" s="148">
        <f t="shared" si="49"/>
        <v>57297.3</v>
      </c>
      <c r="S162" s="148">
        <f t="shared" si="49"/>
        <v>0</v>
      </c>
      <c r="T162" s="148">
        <f t="shared" si="49"/>
        <v>69550.099999999991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126847.4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11400.7</v>
      </c>
      <c r="R168" s="319">
        <f t="shared" si="51"/>
        <v>0</v>
      </c>
      <c r="S168" s="319">
        <f t="shared" si="51"/>
        <v>0</v>
      </c>
      <c r="T168" s="319">
        <f t="shared" si="51"/>
        <v>11400.7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7.5</v>
      </c>
      <c r="R172" s="325">
        <v>0</v>
      </c>
      <c r="S172" s="324"/>
      <c r="T172" s="409">
        <v>7.5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21954.1</v>
      </c>
      <c r="Q191" s="148">
        <f t="shared" si="55"/>
        <v>0</v>
      </c>
      <c r="R191" s="148">
        <f t="shared" si="55"/>
        <v>15185.5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15434.9</v>
      </c>
      <c r="Q192" s="319"/>
      <c r="R192" s="325">
        <v>15185.5</v>
      </c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6519.2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93587.1</v>
      </c>
      <c r="S229" s="148">
        <f t="shared" si="63"/>
        <v>0</v>
      </c>
      <c r="T229" s="148">
        <f t="shared" si="63"/>
        <v>86061.6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179648.7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42289.1</v>
      </c>
      <c r="S230" s="319">
        <f t="shared" si="64"/>
        <v>0</v>
      </c>
      <c r="T230" s="319">
        <f t="shared" si="64"/>
        <v>44064.7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724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38814.6</v>
      </c>
      <c r="S231" s="324"/>
      <c r="T231" s="409">
        <v>336</v>
      </c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5388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5388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>
        <v>5388</v>
      </c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925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575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720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719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718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9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>
        <v>442.3</v>
      </c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350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1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>
        <v>350</v>
      </c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52.5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99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810</v>
      </c>
      <c r="Q283" s="148">
        <f t="shared" si="76"/>
        <v>0</v>
      </c>
      <c r="R283" s="148">
        <f t="shared" si="76"/>
        <v>810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>
        <v>810</v>
      </c>
      <c r="Q284" s="302"/>
      <c r="R284" s="302">
        <v>810</v>
      </c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589470.10000000009</v>
      </c>
      <c r="Q285" s="148">
        <f t="shared" si="77"/>
        <v>34293</v>
      </c>
      <c r="R285" s="148">
        <f t="shared" si="77"/>
        <v>425632.2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1971284.8999999997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423132.70000000007</v>
      </c>
      <c r="Q286" s="319">
        <f t="shared" si="78"/>
        <v>34293</v>
      </c>
      <c r="R286" s="319">
        <f t="shared" si="78"/>
        <v>345338.9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>
        <v>4500</v>
      </c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>
        <v>22315.3</v>
      </c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>
        <v>201.4</v>
      </c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>
        <v>1045.9000000000001</v>
      </c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189210.40000000005</v>
      </c>
      <c r="Q318" s="250">
        <f>SUM(Q319:Q332)</f>
        <v>0</v>
      </c>
      <c r="R318" s="251">
        <f>SUM(R319:R355)</f>
        <v>163756.5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9225.7000000000007</v>
      </c>
      <c r="Q319" s="390"/>
      <c r="R319" s="380">
        <v>8294.5</v>
      </c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18101.900000000001</v>
      </c>
      <c r="Q320" s="390"/>
      <c r="R320" s="380">
        <v>15052.1</v>
      </c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10056.5</v>
      </c>
      <c r="Q321" s="390"/>
      <c r="R321" s="380">
        <v>8445.6</v>
      </c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8680.5</v>
      </c>
      <c r="Q322" s="390"/>
      <c r="R322" s="380">
        <v>7913.6</v>
      </c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9519.6</v>
      </c>
      <c r="Q323" s="390"/>
      <c r="R323" s="380">
        <v>8782.7000000000007</v>
      </c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22837</v>
      </c>
      <c r="Q324" s="390"/>
      <c r="R324" s="380">
        <v>19391.099999999999</v>
      </c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10435.700000000001</v>
      </c>
      <c r="Q325" s="390"/>
      <c r="R325" s="380">
        <v>9045.6</v>
      </c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18945.400000000001</v>
      </c>
      <c r="Q326" s="390"/>
      <c r="R326" s="380">
        <v>16163.9</v>
      </c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13586.2</v>
      </c>
      <c r="Q327" s="390"/>
      <c r="R327" s="380">
        <v>11651.7</v>
      </c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0.25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10713.3</v>
      </c>
      <c r="Q328" s="390"/>
      <c r="R328" s="380">
        <v>9459.6</v>
      </c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0.25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10748.2</v>
      </c>
      <c r="Q330" s="390"/>
      <c r="R330" s="380">
        <v>8607.2999999999993</v>
      </c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18563.099999999999</v>
      </c>
      <c r="Q332" s="390"/>
      <c r="R332" s="380">
        <v>17201.8</v>
      </c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19408.2</v>
      </c>
      <c r="Q333" s="390"/>
      <c r="R333" s="380">
        <v>17379.5</v>
      </c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8389.1</v>
      </c>
      <c r="Q355" s="319"/>
      <c r="R355" s="380">
        <v>6367.5</v>
      </c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133061.9</v>
      </c>
      <c r="Q356" s="250">
        <f t="shared" si="94"/>
        <v>0</v>
      </c>
      <c r="R356" s="251">
        <f t="shared" si="94"/>
        <v>116601.1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21488.400000000001</v>
      </c>
      <c r="Q357" s="390"/>
      <c r="R357" s="380">
        <v>19633</v>
      </c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10143.299999999999</v>
      </c>
      <c r="Q358" s="390"/>
      <c r="R358" s="380">
        <v>9033.2000000000007</v>
      </c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11666.5</v>
      </c>
      <c r="Q359" s="390"/>
      <c r="R359" s="380">
        <v>8991.2000000000007</v>
      </c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28401.399999999998</v>
      </c>
      <c r="Q360" s="452">
        <f t="shared" si="95"/>
        <v>0</v>
      </c>
      <c r="R360" s="453">
        <f>SUM(R361:R363)</f>
        <v>24205.7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8979.7999999999993</v>
      </c>
      <c r="Q361" s="390"/>
      <c r="R361" s="380">
        <v>8366.5</v>
      </c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1656.3</v>
      </c>
      <c r="Q362" s="390"/>
      <c r="R362" s="380">
        <v>962</v>
      </c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17765.3</v>
      </c>
      <c r="Q363" s="390"/>
      <c r="R363" s="380">
        <v>14877.2</v>
      </c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12032.2</v>
      </c>
      <c r="Q364" s="390"/>
      <c r="R364" s="380">
        <v>11040.1</v>
      </c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9057.6</v>
      </c>
      <c r="Q365" s="390"/>
      <c r="R365" s="380">
        <v>8321.4</v>
      </c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7769.8</v>
      </c>
      <c r="Q366" s="390"/>
      <c r="R366" s="380">
        <v>6066.9</v>
      </c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32502.7</v>
      </c>
      <c r="Q367" s="390"/>
      <c r="R367" s="380">
        <v>29309.599999999999</v>
      </c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37023.5</v>
      </c>
      <c r="Q368" s="319"/>
      <c r="R368" s="325">
        <v>36618.699999999997</v>
      </c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27707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>
        <v>13000</v>
      </c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>
        <v>14707</v>
      </c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65361</v>
      </c>
      <c r="Q374" s="319">
        <f t="shared" si="97"/>
        <v>0</v>
      </c>
      <c r="R374" s="319">
        <f t="shared" si="97"/>
        <v>52586.3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52826.1</v>
      </c>
      <c r="Q375" s="250">
        <f t="shared" si="98"/>
        <v>0</v>
      </c>
      <c r="R375" s="251">
        <f t="shared" si="98"/>
        <v>46455.3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35761.599999999999</v>
      </c>
      <c r="Q376" s="379"/>
      <c r="R376" s="380">
        <v>30011.3</v>
      </c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3.25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17064.5</v>
      </c>
      <c r="Q377" s="379"/>
      <c r="R377" s="380">
        <v>16444</v>
      </c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80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133">
        <v>1745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>
        <v>3660</v>
      </c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96.75" hidden="1" customHeight="1" x14ac:dyDescent="0.25">
      <c r="A380" s="34">
        <v>540</v>
      </c>
      <c r="B380" s="353" t="s">
        <v>717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133">
        <v>12500</v>
      </c>
      <c r="K380" s="324"/>
      <c r="L380" s="338"/>
      <c r="M380" s="319">
        <f t="shared" si="85"/>
        <v>0</v>
      </c>
      <c r="N380" s="324"/>
      <c r="O380" s="324"/>
      <c r="P380" s="134">
        <v>2471</v>
      </c>
      <c r="Q380" s="319"/>
      <c r="R380" s="325">
        <v>2471</v>
      </c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62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99" hidden="1" customHeight="1" x14ac:dyDescent="0.25">
      <c r="A382" s="34">
        <v>530</v>
      </c>
      <c r="B382" s="353" t="s">
        <v>715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24">
        <v>12412.1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86.25" hidden="1" customHeight="1" x14ac:dyDescent="0.25">
      <c r="B383" s="464" t="s">
        <v>716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538">
        <v>75.5</v>
      </c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1000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>
        <v>1000</v>
      </c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314379.2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162989.6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>
        <v>4895.3999999999996</v>
      </c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>
        <v>153098.29999999999</v>
      </c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>
        <v>1971.7</v>
      </c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>
        <v>524.20000000000005</v>
      </c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6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7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23100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23100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2433610.4000000004</v>
      </c>
      <c r="Q408" s="123">
        <f t="shared" si="111"/>
        <v>607450.19999999995</v>
      </c>
      <c r="R408" s="123">
        <f t="shared" si="111"/>
        <v>1682122.5</v>
      </c>
      <c r="S408" s="123">
        <f t="shared" si="111"/>
        <v>276912.90000000002</v>
      </c>
      <c r="T408" s="123">
        <f t="shared" si="111"/>
        <v>1837038.6999999997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8" t="s">
        <v>221</v>
      </c>
      <c r="C410" s="641" t="s">
        <v>24</v>
      </c>
      <c r="D410" s="644" t="s">
        <v>1</v>
      </c>
      <c r="E410" s="644" t="s">
        <v>2</v>
      </c>
      <c r="F410" s="644" t="s">
        <v>23</v>
      </c>
      <c r="G410" s="644" t="s">
        <v>3</v>
      </c>
      <c r="H410" s="660" t="s">
        <v>390</v>
      </c>
      <c r="I410" s="305"/>
      <c r="J410" s="281"/>
      <c r="K410" s="663" t="s">
        <v>4</v>
      </c>
      <c r="L410" s="664"/>
      <c r="M410" s="658" t="s">
        <v>336</v>
      </c>
      <c r="N410" s="668" t="s">
        <v>4</v>
      </c>
      <c r="O410" s="669"/>
      <c r="P410" s="655" t="s">
        <v>278</v>
      </c>
      <c r="Q410" s="658" t="s">
        <v>281</v>
      </c>
      <c r="R410" s="660" t="s">
        <v>390</v>
      </c>
      <c r="S410" s="663" t="s">
        <v>4</v>
      </c>
      <c r="T410" s="664"/>
      <c r="U410" s="132"/>
      <c r="V410" s="658" t="s">
        <v>280</v>
      </c>
      <c r="W410" s="646" t="s">
        <v>4</v>
      </c>
      <c r="X410" s="647"/>
      <c r="Y410" s="665" t="s">
        <v>279</v>
      </c>
      <c r="Z410" s="646" t="s">
        <v>4</v>
      </c>
      <c r="AA410" s="647"/>
      <c r="AB410" s="648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9"/>
      <c r="C411" s="642"/>
      <c r="D411" s="645"/>
      <c r="E411" s="645"/>
      <c r="F411" s="645"/>
      <c r="G411" s="645"/>
      <c r="H411" s="661"/>
      <c r="I411" s="550"/>
      <c r="J411" s="650" t="s">
        <v>329</v>
      </c>
      <c r="K411" s="653" t="s">
        <v>5</v>
      </c>
      <c r="L411" s="653" t="s">
        <v>26</v>
      </c>
      <c r="M411" s="659"/>
      <c r="N411" s="653" t="s">
        <v>5</v>
      </c>
      <c r="O411" s="653" t="s">
        <v>26</v>
      </c>
      <c r="P411" s="670"/>
      <c r="Q411" s="659"/>
      <c r="R411" s="661"/>
      <c r="S411" s="653" t="s">
        <v>5</v>
      </c>
      <c r="T411" s="653" t="s">
        <v>26</v>
      </c>
      <c r="U411" s="655" t="s">
        <v>329</v>
      </c>
      <c r="V411" s="659"/>
      <c r="W411" s="653" t="s">
        <v>5</v>
      </c>
      <c r="X411" s="653" t="s">
        <v>26</v>
      </c>
      <c r="Y411" s="666"/>
      <c r="Z411" s="653" t="s">
        <v>5</v>
      </c>
      <c r="AA411" s="653" t="s">
        <v>26</v>
      </c>
      <c r="AB411" s="649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9"/>
      <c r="C412" s="642"/>
      <c r="D412" s="645"/>
      <c r="E412" s="645"/>
      <c r="F412" s="645"/>
      <c r="G412" s="645"/>
      <c r="H412" s="661"/>
      <c r="I412" s="550"/>
      <c r="J412" s="651"/>
      <c r="K412" s="654"/>
      <c r="L412" s="654"/>
      <c r="M412" s="659"/>
      <c r="N412" s="654"/>
      <c r="O412" s="654"/>
      <c r="P412" s="670"/>
      <c r="Q412" s="659"/>
      <c r="R412" s="661"/>
      <c r="S412" s="654"/>
      <c r="T412" s="654"/>
      <c r="U412" s="656"/>
      <c r="V412" s="659"/>
      <c r="W412" s="654"/>
      <c r="X412" s="654"/>
      <c r="Y412" s="666"/>
      <c r="Z412" s="654"/>
      <c r="AA412" s="654"/>
      <c r="AB412" s="649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40"/>
      <c r="C413" s="643"/>
      <c r="D413" s="645"/>
      <c r="E413" s="645"/>
      <c r="F413" s="645"/>
      <c r="G413" s="645"/>
      <c r="H413" s="662"/>
      <c r="I413" s="551"/>
      <c r="J413" s="652"/>
      <c r="K413" s="654"/>
      <c r="L413" s="654"/>
      <c r="M413" s="659"/>
      <c r="N413" s="654"/>
      <c r="O413" s="654"/>
      <c r="P413" s="671"/>
      <c r="Q413" s="659"/>
      <c r="R413" s="662"/>
      <c r="S413" s="654"/>
      <c r="T413" s="654"/>
      <c r="U413" s="657"/>
      <c r="V413" s="659"/>
      <c r="W413" s="654"/>
      <c r="X413" s="654"/>
      <c r="Y413" s="666"/>
      <c r="Z413" s="654"/>
      <c r="AA413" s="654"/>
      <c r="AB413" s="649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53" t="s">
        <v>192</v>
      </c>
      <c r="C414" s="553"/>
      <c r="D414" s="549">
        <v>2</v>
      </c>
      <c r="E414" s="549">
        <v>3</v>
      </c>
      <c r="F414" s="549">
        <v>4</v>
      </c>
      <c r="G414" s="549">
        <v>2</v>
      </c>
      <c r="H414" s="242">
        <v>3</v>
      </c>
      <c r="I414" s="242"/>
      <c r="J414" s="106">
        <v>4</v>
      </c>
      <c r="K414" s="103"/>
      <c r="L414" s="103"/>
      <c r="M414" s="552">
        <v>6</v>
      </c>
      <c r="N414" s="553">
        <v>7</v>
      </c>
      <c r="O414" s="553">
        <v>8</v>
      </c>
      <c r="P414" s="127">
        <v>5</v>
      </c>
      <c r="Q414" s="552">
        <v>10</v>
      </c>
      <c r="R414" s="242">
        <v>6</v>
      </c>
      <c r="S414" s="553">
        <v>11</v>
      </c>
      <c r="T414" s="553">
        <v>7</v>
      </c>
      <c r="U414" s="127">
        <v>8</v>
      </c>
      <c r="V414" s="552">
        <v>14</v>
      </c>
      <c r="W414" s="553">
        <v>15</v>
      </c>
      <c r="X414" s="553">
        <v>9</v>
      </c>
      <c r="Y414" s="131">
        <v>10</v>
      </c>
      <c r="Z414" s="553"/>
      <c r="AA414" s="553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53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53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4309.1000000000004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53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>
        <v>3</v>
      </c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40159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721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2869.4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0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7019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40279.9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2471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1879622.5999999996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SUM(T29+T170+T231+T250+T293+T294+T297+T298+T299+T300+T301+T382+T395+T396+T397+T398+T399+T442+T445+T446+T447+T169+T448+T449+T400+T172+T138+T450+T296)</f>
        <v>1587477.9999999998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SUM(T24+T32+T53+T59+T113+T175+T179+T188+T189+T166+T186+T213+T217+T244+T238+T258+T260+T267+T381+T373+T167+T269+T302+T236+T295+T317)</f>
        <v>204414.7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2471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2869.4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SUM(T233)</f>
        <v>43728.7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15.7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1050830.7000000002</v>
      </c>
      <c r="Q465" s="76" t="e">
        <f t="shared" si="132"/>
        <v>#REF!</v>
      </c>
      <c r="R465" s="76">
        <f t="shared" si="132"/>
        <v>970291.70000000019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819011.40000000014</v>
      </c>
      <c r="Q466" s="155">
        <f>Q66+Q78+Q119+Q129+Q192+Q318+Q356+Q368+Q375+Q102</f>
        <v>242213.5</v>
      </c>
      <c r="R466" s="248">
        <f>R66+R78+R119+R129+R192+R318+R356+R368+R375+R102+R136+R369</f>
        <v>758703.00000000012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211588.7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2482031.4000000004</v>
      </c>
      <c r="Q473" s="76">
        <f t="shared" si="134"/>
        <v>656552.79999999993</v>
      </c>
      <c r="R473" s="76">
        <f t="shared" si="134"/>
        <v>1730488.5</v>
      </c>
      <c r="S473" s="76">
        <f t="shared" si="134"/>
        <v>369613.9</v>
      </c>
      <c r="T473" s="76">
        <f t="shared" si="134"/>
        <v>1877318.5999999996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2433610.4000000004</v>
      </c>
      <c r="Q474" s="155">
        <f t="shared" si="135"/>
        <v>607450.19999999995</v>
      </c>
      <c r="R474" s="248">
        <f t="shared" si="135"/>
        <v>1682122.5</v>
      </c>
      <c r="S474" s="168">
        <f t="shared" si="135"/>
        <v>276912.90000000002</v>
      </c>
      <c r="T474" s="168">
        <f t="shared" si="135"/>
        <v>1837038.6999999997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40279.9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67" t="s">
        <v>133</v>
      </c>
      <c r="C486" s="667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67" t="s">
        <v>137</v>
      </c>
      <c r="C490" s="667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67" t="s">
        <v>144</v>
      </c>
      <c r="C497" s="667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48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67" t="s">
        <v>150</v>
      </c>
      <c r="C503" s="667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67" t="s">
        <v>155</v>
      </c>
      <c r="C508" s="667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67" t="s">
        <v>157</v>
      </c>
      <c r="C510" s="667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67" t="s">
        <v>161</v>
      </c>
      <c r="C515" s="667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67" t="s">
        <v>166</v>
      </c>
      <c r="C520" s="667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67" t="s">
        <v>170</v>
      </c>
      <c r="C524" s="667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67" t="s">
        <v>173</v>
      </c>
      <c r="C527" s="667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280560.59999999998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280457.59999999998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278607.5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278965.09999999998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9740.9999999999982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9400.9999999999982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60199.200000000012</v>
      </c>
      <c r="P535" s="99">
        <f>SUM(P533-P530)</f>
        <v>58349.100000000035</v>
      </c>
      <c r="Q535" s="99"/>
      <c r="R535" s="275">
        <f>SUM(R533-R532)</f>
        <v>59841.600000000035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7.478850139699353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8:18" s="1" customFormat="1" hidden="1" x14ac:dyDescent="0.25">
      <c r="H545" s="99"/>
      <c r="I545" s="99"/>
      <c r="J545" s="278"/>
      <c r="K545" s="5"/>
      <c r="L545" s="5"/>
      <c r="M545" s="8"/>
      <c r="P545" s="167"/>
      <c r="Q545" s="8"/>
      <c r="R545" s="99"/>
    </row>
  </sheetData>
  <mergeCells count="84">
    <mergeCell ref="N1:O1"/>
    <mergeCell ref="S1:T1"/>
    <mergeCell ref="W1:X1"/>
    <mergeCell ref="Z1:AA1"/>
    <mergeCell ref="N2:O2"/>
    <mergeCell ref="S2:T2"/>
    <mergeCell ref="W2:X2"/>
    <mergeCell ref="Z2:AA2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O9:O11"/>
    <mergeCell ref="I8:I11"/>
    <mergeCell ref="J8:J11"/>
    <mergeCell ref="K8:L8"/>
    <mergeCell ref="M8:M11"/>
    <mergeCell ref="N8:O8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B398:B399"/>
    <mergeCell ref="B410:B413"/>
    <mergeCell ref="C410:C413"/>
    <mergeCell ref="D410:D413"/>
    <mergeCell ref="E410:E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B508:C508"/>
    <mergeCell ref="B510:C510"/>
    <mergeCell ref="B515:C515"/>
    <mergeCell ref="B520:C520"/>
    <mergeCell ref="B524:C524"/>
  </mergeCells>
  <pageMargins left="0.25" right="0.25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программы и непрограммные расхо</vt:lpstr>
      <vt:lpstr>пр.6</vt:lpstr>
      <vt:lpstr>пр.9</vt:lpstr>
      <vt:lpstr>пр.22</vt:lpstr>
      <vt:lpstr>пр.12</vt:lpstr>
      <vt:lpstr>'программы и непрограммные расхо'!Заголовки_для_печати</vt:lpstr>
      <vt:lpstr>'программы и непрограммные расхо'!Область_печати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2016-11-12T09:21:25Z</dcterms:modified>
</cp:coreProperties>
</file>