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650" windowHeight="660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<sst xmlns="http://schemas.openxmlformats.org/spreadsheetml/2006/main" count="489" uniqueCount="485">
  <si>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</si>
  <si>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</si>
  <si>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</si>
  <si>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</si>
  <si>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</si>
  <si>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</si>
  <si>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</si>
  <si>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</si>
  <si>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</si>
  <si>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</si>
  <si>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</si>
  <si>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</si>
  <si>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</si>
  <si>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</si>
  <si>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</si>
  <si>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</si>
  <si>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</si>
  <si>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</si>
  <si>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</si>
  <si>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</si>
  <si>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</si>
  <si>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</si>
  <si>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</si>
  <si>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</si>
  <si>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</si>
  <si>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</si>
  <si>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</si>
  <si>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</si>
  <si>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000  1  05  01050  01  0000  110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</si>
  <si>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</si>
  <si>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</si>
  <si>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</si>
  <si>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</si>
  <si>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</si>
  <si>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</si>
  <si>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</si>
  <si>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</si>
  <si>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</si>
  <si>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</si>
  <si>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</si>
  <si>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</si>
  <si>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</si>
  <si>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</si>
  <si>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</si>
  <si>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</si>
  <si>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</si>
  <si>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</si>
  <si>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</si>
  <si>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</si>
  <si>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</si>
  <si>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</si>
  <si>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</si>
  <si>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</si>
  <si>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</si>
  <si>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</si>
  <si>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</si>
  <si>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</si>
  <si>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</si>
  <si>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</si>
  <si>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000  1  11  05012  04  0000  120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</si>
  <si>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</si>
  <si>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</si>
  <si>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</si>
  <si>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</si>
  <si>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</si>
  <si>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</si>
  <si>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</si>
  <si>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</si>
  <si>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</si>
  <si>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</si>
  <si>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</si>
  <si>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</si>
  <si>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</si>
  <si>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</si>
  <si>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</si>
  <si>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</si>
  <si>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</si>
  <si>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</si>
  <si>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000  1  13  00000  00  0000  000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</si>
  <si>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</si>
  <si>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</si>
  <si>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</si>
  <si>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</si>
  <si>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 xml:space="preserve">Прочие доходы от компенсации затрат  бюджетов городских округов </t>
  </si>
  <si>
    <t>000  1  13  02994  04  0000  130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</si>
  <si>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</si>
  <si>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</si>
  <si>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</si>
  <si>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</si>
  <si>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</si>
  <si>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</si>
  <si>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>000  1  14  02000  00  0000  000</t>
  </si>
  <si>
    <t>000  1  14  02040  04  0000  410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</si>
  <si>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</si>
  <si>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000  1  14  02043  04  0000  410</t>
  </si>
  <si>
    <t>000  1  14  06000  00  0000  430</t>
  </si>
  <si>
    <t>000  1  14  06010  00  0000  430</t>
  </si>
  <si>
    <t>000  1  14  06012  04  0000  430</t>
  </si>
  <si>
    <t>ШТРАФЫ, САНКЦИИ, ВОЗМЕЩЕНИЕ УЩЕРБА</t>
  </si>
  <si>
    <t>000  1  16  00000  00  0000  000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</si>
  <si>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</si>
  <si>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</si>
  <si>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</si>
  <si>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</si>
  <si>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</si>
  <si>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</si>
  <si>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</si>
  <si>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</si>
  <si>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</si>
  <si>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</si>
  <si>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</si>
  <si>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</si>
  <si>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</si>
  <si>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</si>
  <si>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</si>
  <si>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</si>
  <si>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</si>
  <si>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</si>
  <si>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</si>
  <si>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</si>
  <si>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</si>
  <si>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</si>
  <si>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</si>
  <si>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</si>
  <si>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         тыс. руб.</t>
  </si>
  <si>
    <t>000  1  08  07150  01  0000  110</t>
  </si>
  <si>
    <t>Государственная пошлина за выдачу разрешения на установку рекламной конструкции</t>
  </si>
  <si>
    <t>000  1  14  02040  04  0000  440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</si>
  <si>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</si>
  <si>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</si>
  <si>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</si>
  <si>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6"/>
        <color indexed="8"/>
        <rFont val="Times New Roman"/>
        <family val="1"/>
      </rPr>
      <t>¹</t>
    </r>
    <r>
      <rPr>
        <sz val="16"/>
        <color indexed="8"/>
        <rFont val="Calibri"/>
        <family val="2"/>
      </rPr>
      <t xml:space="preserve">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</si>
  <si>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 xml:space="preserve"> Доходы     от    продажи    земельных    участков, государственная  собственность  на   которые не  разграничена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</si>
  <si>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</si>
  <si>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</si>
  <si>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</si>
  <si>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</si>
  <si>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000  1  05  04010  02  0000  110</t>
  </si>
  <si>
    <t>000  1  11  05070  00  0000  120</t>
  </si>
  <si>
    <t>000  1  11  05074  04  0000  120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</si>
  <si>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</si>
  <si>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</si>
  <si>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000  1  14  02043  04  0000  440</t>
  </si>
  <si>
    <t>000  1  14  06020  00  0000  430</t>
  </si>
  <si>
    <t>000  1  14  06024  04  0000  430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</si>
  <si>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</si>
  <si>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</si>
  <si>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000  1  11  09044  04  0000  120</t>
  </si>
  <si>
    <t>000  1  11  09040  00  0000  120</t>
  </si>
  <si>
    <t>000  1  11  09000  00  0000  120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</si>
  <si>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</si>
  <si>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</t>
  </si>
  <si>
    <t>000  1  13  01994  04  0000  130</t>
  </si>
  <si>
    <t>000  1  13  01990  04  0000  130</t>
  </si>
  <si>
    <t>Доходы от оказания платных услуг (работ)</t>
  </si>
  <si>
    <t>000  1  13  01000  00  0000  130</t>
  </si>
  <si>
    <t>Прочие доходы от оказания платных услуг (работ) получателями средств бюджетов городских округов</t>
  </si>
  <si>
    <t>000  1  08  07170  01  0000 110</t>
  </si>
  <si>
    <t>000  1   08 07173  01  0000  110</t>
  </si>
  <si>
    <t>000  1  03  02260  01  0000  110</t>
  </si>
  <si>
    <t>000  1  03  02250  01  0000  110</t>
  </si>
  <si>
    <t>000  1  03  02240  01  0000  110</t>
  </si>
  <si>
    <t>000  1  03  02230  01  0000  110</t>
  </si>
  <si>
    <t>000  1  03  02000  01  0000  110</t>
  </si>
  <si>
    <t>000  1  03  00000  00  0000  000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</si>
  <si>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</si>
  <si>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</si>
  <si>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</si>
  <si>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</si>
  <si>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</si>
  <si>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</si>
  <si>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</si>
  <si>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</si>
  <si>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</si>
  <si>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</si>
  <si>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бюджетной системы Российской Федерации (межбюджетные субсидии)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</si>
  <si>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</si>
  <si>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</si>
  <si>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 с организаций</t>
  </si>
  <si>
    <t>000  1  06  06030  00  0000  110</t>
  </si>
  <si>
    <t>000  1  06  06032  04  0000  110</t>
  </si>
  <si>
    <t xml:space="preserve">Земельный налог с физических лиц </t>
  </si>
  <si>
    <t>000  1  06  06040  00  0000  110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</si>
  <si>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</si>
  <si>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</si>
  <si>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000  1  06  06042  04  0000  110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</si>
  <si>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</si>
  <si>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</si>
  <si>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</si>
  <si>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</si>
  <si>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</si>
  <si>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</si>
  <si>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Дотации бюджетам бюджетной системы Российской Федерации
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</si>
  <si>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</si>
  <si>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 </t>
  </si>
  <si>
    <t>Доходы от оказания информационных услуг</t>
  </si>
  <si>
    <t>000  1  13  01070  00  0000  130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</si>
  <si>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</si>
  <si>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000  1  13  01074  04  0000  130</t>
  </si>
  <si>
    <t>000  2  18  00000  00  0000  000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</si>
  <si>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</si>
  <si>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</si>
  <si>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городских округов от возврата организациями остатков субсидий прошлых лет</t>
  </si>
  <si>
    <t>000  2  18  04000  04  0000  180</t>
  </si>
  <si>
    <t>000  2  18  04020  04  0000  180</t>
  </si>
  <si>
    <t>Доходы бюджетов городских округов от возврата автономными учреждениями остатков субсидий прошлых лет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</si>
  <si>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</si>
  <si>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</si>
  <si>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</si>
  <si>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Код дохода по БК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</si>
  <si>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</si>
  <si>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</si>
  <si>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000  1  12  01070  01  0000  120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</si>
  <si>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</si>
  <si>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</si>
  <si>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</si>
  <si>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</si>
  <si>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</si>
  <si>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</si>
  <si>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</si>
  <si>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000  1  11  01000  00  0000  120</t>
  </si>
  <si>
    <t>000  1  11  01040  04  0000  120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</si>
  <si>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</si>
  <si>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</si>
  <si>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ОКАЗАНИЯ ПЛАТНЫХ УСЛУГ И КОМПЕНСАЦИИ ЗАТРАТ ГОСУДАРСТВА</t>
  </si>
  <si>
    <t>000  2  02  10000  00  0000  150</t>
  </si>
  <si>
    <t>000  2  02  15001  00  0000  150</t>
  </si>
  <si>
    <t>000  2  02  15001  04  0000  150</t>
  </si>
  <si>
    <t>000  2  02  15002  00  0000  150</t>
  </si>
  <si>
    <t>000  2  02  15002  04  0000  150</t>
  </si>
  <si>
    <t>000  2  02  25519  00  0000  150</t>
  </si>
  <si>
    <t>000  2  02  25519  04  0000  150</t>
  </si>
  <si>
    <t>000  2  02  25555  00  0000  150</t>
  </si>
  <si>
    <t>000  2  02  25555  04  0000  150</t>
  </si>
  <si>
    <t>000  2  02  29999  00  0000  150</t>
  </si>
  <si>
    <t>000  2  02  29999  04  0000  150</t>
  </si>
  <si>
    <t>000  2  02  30000  00  0000  150</t>
  </si>
  <si>
    <t>000  2  02  30024  00  0000  150</t>
  </si>
  <si>
    <t>000  2  02  30024  04  0000  150</t>
  </si>
  <si>
    <t>000  2  02  30029  00  0000  150</t>
  </si>
  <si>
    <t>000  2  02  30029  04  0000  150</t>
  </si>
  <si>
    <t>000  2  02  35082  00  0000  150</t>
  </si>
  <si>
    <t>000  2  02  35082  04  0000  150</t>
  </si>
  <si>
    <t>000  2  02  35120  00  0000  150</t>
  </si>
  <si>
    <t>000  2  02  35120  04  0000  150</t>
  </si>
  <si>
    <t>000  2  02  35135  00  0000  150</t>
  </si>
  <si>
    <t>000  2  02  35135  04  0000  150</t>
  </si>
  <si>
    <t>000  2  02  35930  00  0000  150</t>
  </si>
  <si>
    <t>000  2  02  35930  04  0000  150</t>
  </si>
  <si>
    <t>000  2  02  40000  00  0000  150</t>
  </si>
  <si>
    <t>000  2  02  49999  00  0000  150</t>
  </si>
  <si>
    <t>000  2  02  49999  04  0000  150</t>
  </si>
  <si>
    <t>000  2  07  00000  00  0000  000</t>
  </si>
  <si>
    <t>000  2  07  04000  04  0000  150</t>
  </si>
  <si>
    <t>000  2  07  04050  04  0000  150</t>
  </si>
  <si>
    <t>000  2  19  60010  04  0000  150</t>
  </si>
  <si>
    <t>000  1  03  02231  01  0000  110</t>
  </si>
  <si>
    <t>000  1  03  02241  01  0000  110</t>
  </si>
  <si>
    <t>000  1  03  02251  01  0000  110</t>
  </si>
  <si>
    <t>000  1  03  02261  01  0000  110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</si>
  <si>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</si>
  <si>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</si>
  <si>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</si>
  <si>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</si>
  <si>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000  1  12  01041  01  0000  120</t>
  </si>
  <si>
    <t>000  1  12  01042  01  0000  120</t>
  </si>
  <si>
    <t>Плата за размещение отходов производства</t>
  </si>
  <si>
    <t>Плата за размещение твердых коммунальных отходов</t>
  </si>
  <si>
    <t>000  1  13  02060  00  0000  130</t>
  </si>
  <si>
    <t>000  1  13  02064  04  0000  130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</si>
  <si>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</si>
  <si>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</si>
  <si>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000  1  14  06300  00  0000  430</t>
  </si>
  <si>
    <t>000  1  14  06310  00  0000  430</t>
  </si>
  <si>
    <t>000  1  14  06312  04  0000  430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</si>
  <si>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</si>
  <si>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</si>
  <si>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</si>
  <si>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000  1  17  05000  00  0000  180</t>
  </si>
  <si>
    <t>000  1  17  05040  04  0000  180</t>
  </si>
  <si>
    <t>Прочие неналоговые доходы</t>
  </si>
  <si>
    <t>Прочие неналоговые доходы бюджетов городских округов</t>
  </si>
  <si>
    <t>000  2  02  25497  00  0000  150</t>
  </si>
  <si>
    <t>000  2  02  25497  04  0000  150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</si>
  <si>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</si>
  <si>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</si>
  <si>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000  2  02  35176  00  0000  150</t>
  </si>
  <si>
    <t>000  2  02  35176  04  0000  150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</si>
  <si>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</si>
  <si>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</si>
  <si>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000  2  02  20000  00  0000  150</t>
  </si>
  <si>
    <t>Прочие дотации</t>
  </si>
  <si>
    <t>000  2  02  19999  00  0000  150</t>
  </si>
  <si>
    <t>000  2  02  19999  04  0000  150</t>
  </si>
  <si>
    <t>Прочие дотации бюджетам городских округов</t>
  </si>
  <si>
    <t>000  2  02  20299  00  0000  150</t>
  </si>
  <si>
    <t>000  2  02  20299  04  0000  150</t>
  </si>
  <si>
    <t>000  2  02  20302  00  0000  150</t>
  </si>
  <si>
    <t>000  2  02  20302  04  0000  150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</si>
  <si>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</si>
  <si>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</si>
  <si>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</si>
  <si>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</si>
  <si>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</si>
  <si>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</si>
  <si>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БЕЗВОЗМЕЗДНЫЕ ПОСТУПЛЕНИЯ ОТ ГОСУДАРСТВЕННЫХ (МУНИЦИПАЛЬНЫХ) ОРГАНИЗАЦИЙ</t>
  </si>
  <si>
    <t>000  2  03  00000  00  0000  000</t>
  </si>
  <si>
    <t>Безвозмездные поступления от государственных (муниципальных) организаций в бюджеты городских округов</t>
  </si>
  <si>
    <t>000  2  03  04000  04  0000  150</t>
  </si>
  <si>
    <t>Прочие безвозмездные поступления от государственных (муниципальных) организаций в бюджеты городских округов</t>
  </si>
  <si>
    <t>000  2  03  04099  04  0000  150</t>
  </si>
  <si>
    <t>БЕЗВОЗМЕЗДНЫЕ ПОСТУПЛЕНИЯ ОТ НЕГОСУДАРСТВЕННЫХ ОРГАНИЗАЦИЙ</t>
  </si>
  <si>
    <t>000  2  04  00000  00  0000  000</t>
  </si>
  <si>
    <t>Безвозмездные поступления от негосударственных организаций в бюджеты городских округов</t>
  </si>
  <si>
    <t>000  2  04  04000  04  0000  150</t>
  </si>
  <si>
    <t>Прочие безвозмездные поступления от негосударственных организаций в бюджеты городских округов</t>
  </si>
  <si>
    <t>000  2  04  04099  04  0000  150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</si>
  <si>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</si>
  <si>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</si>
  <si>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Транспортный налог</t>
  </si>
  <si>
    <t>Транспортный налог с организаций</t>
  </si>
  <si>
    <t>Транспортный налог с физических лиц</t>
  </si>
  <si>
    <t>000  1  06  04000  02  0000  110</t>
  </si>
  <si>
    <t>000  1  06  04011  02  0000  110</t>
  </si>
  <si>
    <t>000  1  06  04012  02  0000  110</t>
  </si>
  <si>
    <t>Административные штрафы, установленные Кодексом Российской Федерации об административных правонарушениях</t>
  </si>
  <si>
    <t>000  1  16  01000  01  0000  140</t>
  </si>
  <si>
    <t>000  1  16  01050  01  0000  140</t>
  </si>
  <si>
    <t>000  1  16  01053  01  0000  140</t>
  </si>
  <si>
    <t>000  1  16  01060  01  0000  140</t>
  </si>
  <si>
    <t>000  1  16  01062  01  0000  140</t>
  </si>
  <si>
    <t>000  1  16  01063  01  0000  140</t>
  </si>
  <si>
    <t>000  1  16  01070  01  0000  140</t>
  </si>
  <si>
    <t>000  1  16  01080  01  0000  140</t>
  </si>
  <si>
    <t>000  1  16  01082  01  0000  140</t>
  </si>
  <si>
    <t>000  1  16  01090  01  0000  140</t>
  </si>
  <si>
    <t>000  1  16  01092  01  0000  140</t>
  </si>
  <si>
    <t>000  1  16  01140  01  0000  140</t>
  </si>
  <si>
    <t>000  1  16  01150  01  0000  140</t>
  </si>
  <si>
    <t>000  1  16  01153  01  0000  140</t>
  </si>
  <si>
    <t>000  1  16  01154  01  0000  140</t>
  </si>
  <si>
    <t>000  1  16  01190  01  0000  140</t>
  </si>
  <si>
    <t>000  1  16  01192  01  0000  140</t>
  </si>
  <si>
    <t>000  1  16  01170  01  0000  140</t>
  </si>
  <si>
    <t>000  1  16  01173  01  0000  140</t>
  </si>
  <si>
    <t>000  1  16  01193  01  0000  140</t>
  </si>
  <si>
    <t>000  1  16  01200  01  0000  140</t>
  </si>
  <si>
    <t>000  1  16  01203  01  0000  140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</si>
  <si>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</si>
  <si>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</si>
  <si>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000  1  16  02000  02  0000  140</t>
  </si>
  <si>
    <t>000  1  16  02010  02  0000  140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</si>
  <si>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</si>
  <si>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</si>
  <si>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000  1  16  07000  01  0000  140</t>
  </si>
  <si>
    <t>000  1  16  07010  01  0000  140</t>
  </si>
  <si>
    <t>000  1  16  07090  01  0000  140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</si>
  <si>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</si>
  <si>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</si>
  <si>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</si>
  <si>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</si>
  <si>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000  1  16  10000  00  0000  140</t>
  </si>
  <si>
    <t>000  1  16  10030  04  0000  140</t>
  </si>
  <si>
    <t>000  1  16  10032  04  0000  140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</si>
  <si>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</si>
  <si>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</si>
  <si>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000  1  16  10120  00  0000  140</t>
  </si>
  <si>
    <t>000  1  16  10123  01  0000  140</t>
  </si>
  <si>
    <t>000  1  16  10129  01  0000  140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</si>
  <si>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</si>
  <si>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</si>
  <si>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</si>
  <si>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</si>
  <si>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000  1  16  11000  01  0000  140</t>
  </si>
  <si>
    <t>000  1  16  11060  01  0000  140</t>
  </si>
  <si>
    <t>000  1  16  11064  01  0000  140</t>
  </si>
  <si>
    <t>000  2  02  25466  00  0000  150</t>
  </si>
  <si>
    <t>000  2  02  25466  04  0000  150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</si>
  <si>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</si>
  <si>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</si>
  <si>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000  2  02  45303  00  0000  150</t>
  </si>
  <si>
    <t>000  2  02  45303  04  0000  150</t>
  </si>
  <si>
    <t>000  2  02  45454  00  0000  150</t>
  </si>
  <si>
    <t>000  2  02  45454  04  0000  150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</si>
  <si>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</si>
  <si>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</si>
  <si>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создание модельных муниципальных библиотек</t>
  </si>
  <si>
    <t>Межбюджетные трансферты, передаваемые бюджетам городских округов на создание модельных муниципальных библиотек</t>
  </si>
  <si>
    <t>000  2  19  00000  04  0000  150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</si>
  <si>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</si>
  <si>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000  1  01  02080  01  0000  110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</si>
  <si>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</si>
  <si>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</si>
  <si>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</si>
  <si>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</si>
  <si>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</si>
  <si>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</si>
  <si>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</si>
  <si>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</si>
  <si>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</si>
  <si>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</si>
  <si>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</si>
  <si>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</si>
  <si>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</si>
  <si>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</si>
  <si>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</si>
  <si>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</si>
  <si>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</si>
  <si>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</si>
  <si>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</si>
  <si>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</si>
  <si>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</si>
  <si>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</si>
  <si>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000  1  16  01073  01  0000  140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</si>
  <si>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</si>
  <si>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000  1  16  01074  01  0000  140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</si>
  <si>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</si>
  <si>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000  1  16  01084  01  0000  140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</si>
  <si>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</si>
  <si>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000  1  16  01143  01  0000  140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</si>
  <si>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</t>
  </si>
  <si>
    <t>000  2  02  25304  04  0000  150</t>
  </si>
  <si>
    <t>000  2  02  25304  00  0000  150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</si>
  <si>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</si>
  <si>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</si>
  <si>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Платежи от государственных и муниципальных унитарных предприятий</t>
  </si>
  <si>
    <t>000  1  11  07000  00  0000  120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</si>
  <si>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</si>
  <si>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</si>
  <si>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</si>
  <si>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000  1  11  07014  04  0000  120</t>
  </si>
  <si>
    <r>
  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</t>
    </r>
    <r>
      <rPr>
        <sz val="12"/>
        <color indexed="8"/>
        <rFont val="Times New Roman"/>
        <family val="1"/>
      </rPr>
      <t xml:space="preserve">на </t>
    </r>
    <r>
      <rPr>
        <sz val="12"/>
        <color indexed="8"/>
        <rFont val="Times New Roman"/>
        <family val="1"/>
      </rPr>
      <t xml:space="preserve">землях или </t>
    </r>
    <r>
      <rPr>
        <sz val="12"/>
        <color indexed="8"/>
        <rFont val="Times New Roman"/>
        <family val="1"/>
      </rPr>
      <t>земельных участках, государственная собственность на которые не разграничена</t>
    </r>
  </si>
  <si>
    <t>000  1  11  09080  00  0000  120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</si>
  <si>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</si>
  <si>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000  1  11  09080  04  0000  120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</si>
  <si>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</si>
  <si>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000  1  16  01072  01  0000  140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</si>
  <si>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</si>
  <si>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000  1  16  01083  01  0000  140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</si>
  <si>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
</t>
  </si>
  <si>
    <t>000  1  16  01100  01  0000  140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</si>
  <si>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
</t>
  </si>
  <si>
    <t>000  1  16  01103  01  0000  140</t>
  </si>
  <si>
    <t>000  2  02  45424  00  0000  150</t>
  </si>
  <si>
    <t>000  2  02  45424  04  0000  150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</si>
  <si>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</si>
  <si>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</si>
  <si>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000  1  16  01330  00  0000  140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</si>
  <si>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</si>
  <si>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000  1  16  01333  01  0000  140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</si>
  <si>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</si>
  <si>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000  1  16  10031  04  0000  140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</si>
  <si>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</si>
  <si>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000  1  16  10100  00  0000  140</t>
  </si>
  <si>
    <t>000  1  16  10100  04  0000  140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</si>
  <si>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</si>
  <si>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</si>
  <si>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Исполнено на 01.04.2023 года</t>
  </si>
  <si>
    <t>Субсидии бюджетам на техническое оснащение региональных и муниципальных музеев</t>
  </si>
  <si>
    <t>Субсидии бюджетам городских округов на техническое оснащение региональных и муниципальных музеев</t>
  </si>
  <si>
    <t>000  2  02  25590  00  0000  150</t>
  </si>
  <si>
    <t>000  2  02  25590  04  0000  150</t>
  </si>
  <si>
    <t>Субсидии бюджетам городских округов на софинансирование капитальных вложений в объекты муниципальной собственности (Субсидии для реализации полномочий в области строительства и жилищных отношений)</t>
  </si>
  <si>
    <t>Субсидии бюджетам городских округов на софинансирование капитальных вложений в объекты муниципальной собственности</t>
  </si>
  <si>
    <t>000  2  02  20077  00  0000  150</t>
  </si>
  <si>
    <t>000  2  02  20077  04  0001  150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</si>
  <si>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</si>
  <si>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</si>
  <si>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000   2  02  25179  00  0000  150</t>
  </si>
  <si>
    <t>000  2  02  25179  04  0000  150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</si>
  <si>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</si>
  <si>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</si>
  <si>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000  1  01  02130  01  0000  110</t>
  </si>
  <si>
    <t>000  1  01  02140  01  0000  110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</si>
  <si>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</si>
  <si>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</si>
  <si>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000  1  16  01130  01  0000  140</t>
  </si>
  <si>
    <t>000  1  16  01133  01  0000  140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</si>
  <si>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</si>
  <si>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</si>
  <si>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000  1  16  01180  01  0000  140</t>
  </si>
  <si>
    <t>000  1  16  01183  01  0000  140</t>
  </si>
  <si>
    <t>Доходы бюджета городского округа Мегион Ханты-Мансийского автономного округа-Югры по кодам классификации доходов бюджетов за первый квартал 2023 года</t>
  </si>
  <si>
    <t>% исполнения к плану на 2023 год</t>
  </si>
  <si>
    <t xml:space="preserve">Уточненный план на 2023 год, утвержден решением Думы города Мегиона от  22.02.2023 № 270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</si>
</sst>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;[Red]\-#,##0.00;0.00"/>
    <numFmt numFmtId="180" formatCode="000000000"/>
    <numFmt numFmtId="181" formatCode="0000000"/>
    <numFmt numFmtId="182" formatCode="00\.00\.00"/>
    <numFmt numFmtId="183" formatCode="0.0"/>
  </numFmts>
  <fonts count="48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49" fontId="46" fillId="33" borderId="0" xfId="0" applyNumberFormat="1" applyFont="1" applyFill="1" applyAlignment="1">
      <alignment/>
    </xf>
    <xf numFmtId="0" fontId="46" fillId="33" borderId="0" xfId="0" applyFont="1" applyFill="1" applyAlignment="1">
      <alignment/>
    </xf>
    <xf numFmtId="174" fontId="46" fillId="33" borderId="0" xfId="0" applyNumberFormat="1" applyFont="1" applyFill="1" applyAlignment="1">
      <alignment/>
    </xf>
    <xf numFmtId="0" fontId="46" fillId="33" borderId="10" xfId="0" applyFont="1" applyFill="1" applyBorder="1" applyAlignment="1">
      <alignment vertical="top" wrapText="1"/>
    </xf>
    <xf numFmtId="49" fontId="46" fillId="33" borderId="10" xfId="0" applyNumberFormat="1" applyFont="1" applyFill="1" applyBorder="1" applyAlignment="1">
      <alignment/>
    </xf>
    <xf numFmtId="174" fontId="46" fillId="33" borderId="10" xfId="0" applyNumberFormat="1" applyFont="1" applyFill="1" applyBorder="1" applyAlignment="1">
      <alignment/>
    </xf>
    <xf numFmtId="0" fontId="46" fillId="33" borderId="10" xfId="0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/>
    </xf>
    <xf numFmtId="0" fontId="46" fillId="33" borderId="10" xfId="0" applyFont="1" applyFill="1" applyBorder="1" applyAlignment="1">
      <alignment vertical="top"/>
    </xf>
    <xf numFmtId="0" fontId="6" fillId="33" borderId="10" xfId="42" applyFont="1" applyFill="1" applyBorder="1" applyAlignment="1">
      <alignment horizontal="justify" vertical="top" wrapText="1"/>
    </xf>
    <xf numFmtId="0" fontId="6" fillId="33" borderId="10" xfId="42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top" wrapText="1"/>
    </xf>
    <xf numFmtId="49" fontId="46" fillId="33" borderId="11" xfId="0" applyNumberFormat="1" applyFont="1" applyFill="1" applyBorder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vertical="top" wrapText="1"/>
    </xf>
    <xf numFmtId="0" fontId="46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top" wrapText="1" shrinkToFit="1"/>
    </xf>
    <xf numFmtId="0" fontId="2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top" wrapText="1"/>
    </xf>
    <xf numFmtId="0" fontId="46" fillId="0" borderId="10" xfId="0" applyFont="1" applyBorder="1" applyAlignment="1">
      <alignment horizontal="justify" vertical="top"/>
    </xf>
    <xf numFmtId="0" fontId="46" fillId="0" borderId="10" xfId="0" applyFont="1" applyFill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justify" vertical="top" wrapText="1"/>
    </xf>
    <xf numFmtId="0" fontId="6" fillId="0" borderId="12" xfId="53" applyNumberFormat="1" applyFont="1" applyFill="1" applyBorder="1" applyAlignment="1" applyProtection="1">
      <alignment horizontal="left" wrapText="1"/>
      <protection hidden="1"/>
    </xf>
    <xf numFmtId="0" fontId="6" fillId="0" borderId="13" xfId="54" applyNumberFormat="1" applyFont="1" applyFill="1" applyBorder="1" applyAlignment="1" applyProtection="1">
      <alignment horizontal="left" wrapText="1"/>
      <protection hidden="1"/>
    </xf>
    <xf numFmtId="4" fontId="46" fillId="33" borderId="0" xfId="0" applyNumberFormat="1" applyFont="1" applyFill="1" applyAlignment="1">
      <alignment/>
    </xf>
    <xf numFmtId="0" fontId="6" fillId="0" borderId="13" xfId="53" applyNumberFormat="1" applyFont="1" applyFill="1" applyBorder="1" applyAlignment="1" applyProtection="1">
      <alignment horizontal="left" wrapText="1"/>
      <protection hidden="1"/>
    </xf>
    <xf numFmtId="0" fontId="6" fillId="0" borderId="14" xfId="53" applyNumberFormat="1" applyFont="1" applyFill="1" applyBorder="1" applyAlignment="1" applyProtection="1">
      <alignment horizontal="left" wrapText="1"/>
      <protection hidden="1"/>
    </xf>
    <xf numFmtId="0" fontId="6" fillId="0" borderId="15" xfId="53" applyNumberFormat="1" applyFont="1" applyFill="1" applyBorder="1" applyAlignment="1" applyProtection="1">
      <alignment horizontal="left" wrapText="1"/>
      <protection hidden="1"/>
    </xf>
    <xf numFmtId="0" fontId="6" fillId="0" borderId="12" xfId="54" applyNumberFormat="1" applyFont="1" applyFill="1" applyBorder="1" applyAlignment="1" applyProtection="1">
      <alignment horizontal="left" wrapText="1"/>
      <protection hidden="1"/>
    </xf>
    <xf numFmtId="49" fontId="2" fillId="0" borderId="10" xfId="53" applyNumberFormat="1" applyFont="1" applyFill="1" applyBorder="1" applyAlignment="1">
      <alignment wrapText="1"/>
      <protection/>
    </xf>
    <xf numFmtId="174" fontId="46" fillId="0" borderId="10" xfId="0" applyNumberFormat="1" applyFont="1" applyFill="1" applyBorder="1" applyAlignment="1">
      <alignment/>
    </xf>
    <xf numFmtId="0" fontId="46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46" fillId="0" borderId="0" xfId="0" applyFont="1" applyFill="1" applyAlignment="1">
      <alignment horizontal="right"/>
    </xf>
    <xf numFmtId="183" fontId="46" fillId="33" borderId="0" xfId="0" applyNumberFormat="1" applyFont="1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5DE6B81807D4DD652E31F926BB3997B3037B5DA7E8ACC9E82C1AF466D981C37D701EA7EEF1FCF54075B28E261DCVCK" TargetMode="External" /><Relationship Id="rId2" Type="http://schemas.openxmlformats.org/officeDocument/2006/relationships/hyperlink" Target="consultantplus://offline/ref=95DE6B81807D4DD652E31F926BB3997B3037B5DA7E8ACC9E82C1AF466D981C37D701EA7EEF1FCF54075B28E261DCVC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46"/>
  <sheetViews>
    <sheetView tabSelected="1" zoomScalePageLayoutView="0" workbookViewId="0" topLeftCell="A1">
      <selection activeCell="I5" sqref="I5"/>
    </sheetView>
  </sheetViews>
  <sheetFormatPr defaultColWidth="9.33203125" defaultRowHeight="11.25"/>
  <cols>
    <col min="1" max="1" width="6.33203125" style="3" customWidth="1"/>
    <col min="2" max="2" width="91.66015625" style="1" customWidth="1"/>
    <col min="3" max="3" width="41.5" style="2" customWidth="1"/>
    <col min="4" max="4" width="28.66015625" style="2" customWidth="1"/>
    <col min="5" max="5" width="23.16015625" style="1" customWidth="1"/>
    <col min="6" max="6" width="18" style="1" customWidth="1"/>
    <col min="7" max="7" width="9.33203125" style="3" customWidth="1"/>
    <col min="8" max="8" width="12.5" style="3" bestFit="1" customWidth="1"/>
    <col min="9" max="9" width="12.16015625" style="3" bestFit="1" customWidth="1"/>
    <col min="10" max="15" width="9.33203125" style="3" customWidth="1"/>
    <col min="16" max="16384" width="9.33203125" style="3" customWidth="1"/>
  </cols>
  <sheetData>
    <row r="2" spans="2:6" s="1" customFormat="1" ht="30" customHeight="1">
      <c r="B2" s="43" t="s">
        <v>482</v>
      </c>
      <c r="C2" s="43"/>
      <c r="D2" s="43"/>
      <c r="E2" s="43"/>
      <c r="F2" s="43"/>
    </row>
    <row r="3" spans="2:6" s="1" customFormat="1" ht="15.75">
      <c r="B3" s="36"/>
      <c r="C3" s="36"/>
      <c r="D3" s="36"/>
      <c r="E3" s="36"/>
      <c r="F3" s="36"/>
    </row>
    <row r="4" spans="2:6" s="1" customFormat="1" ht="15.75">
      <c r="B4" s="34"/>
      <c r="C4" s="35"/>
      <c r="D4" s="35"/>
      <c r="E4" s="37"/>
      <c r="F4" s="37" t="s">
        <v>124</v>
      </c>
    </row>
    <row r="5" spans="2:6" s="42" customFormat="1" ht="83.25" customHeight="1">
      <c r="B5" s="39" t="s">
        <v>194</v>
      </c>
      <c r="C5" s="40" t="s">
        <v>209</v>
      </c>
      <c r="D5" s="41" t="s">
        <v>484</v>
      </c>
      <c r="E5" s="39" t="s">
        <v>457</v>
      </c>
      <c r="F5" s="39" t="s">
        <v>483</v>
      </c>
    </row>
    <row r="6" spans="2:11" ht="15.75">
      <c r="B6" s="5" t="s">
        <v>0</v>
      </c>
      <c r="C6" s="6" t="s">
        <v>1</v>
      </c>
      <c r="D6" s="7">
        <f>SUM(D7,D175)</f>
        <v>6395368.8</v>
      </c>
      <c r="E6" s="7">
        <f>SUM(E7,E175)</f>
        <v>962995.2999999998</v>
      </c>
      <c r="F6" s="7">
        <f>SUM(E6/D6)*100</f>
        <v>15.057697688990194</v>
      </c>
      <c r="K6" s="38"/>
    </row>
    <row r="7" spans="2:11" ht="15.75">
      <c r="B7" s="5" t="s">
        <v>2</v>
      </c>
      <c r="C7" s="6" t="s">
        <v>3</v>
      </c>
      <c r="D7" s="7">
        <f>SUM(D8,D17,D27,D43,D54,D61,D81,D89,D100,D116,D170)</f>
        <v>1519256.8</v>
      </c>
      <c r="E7" s="7">
        <f>SUM(E8,E17,E27,E43,E54,E61,E81,E89,E100,E116,E170)</f>
        <v>347959.39999999997</v>
      </c>
      <c r="F7" s="7">
        <f aca="true" t="shared" si="0" ref="F7:F73">SUM(E7/D7)*100</f>
        <v>22.90326428027177</v>
      </c>
      <c r="H7" s="4"/>
      <c r="K7" s="38"/>
    </row>
    <row r="8" spans="2:11" ht="15.75">
      <c r="B8" s="5" t="s">
        <v>4</v>
      </c>
      <c r="C8" s="6" t="s">
        <v>5</v>
      </c>
      <c r="D8" s="7">
        <f>SUM(D9)</f>
        <v>977294.9</v>
      </c>
      <c r="E8" s="7">
        <f>SUM(E9)</f>
        <v>246119.59999999998</v>
      </c>
      <c r="F8" s="7">
        <f t="shared" si="0"/>
        <v>25.18375978427801</v>
      </c>
      <c r="K8" s="38"/>
    </row>
    <row r="9" spans="2:11" ht="24" customHeight="1">
      <c r="B9" s="5" t="s">
        <v>6</v>
      </c>
      <c r="C9" s="6" t="s">
        <v>7</v>
      </c>
      <c r="D9" s="7">
        <f>SUM(D10,D11,D12,D13,D14)</f>
        <v>977294.9</v>
      </c>
      <c r="E9" s="7">
        <f>SUM(E10,E11,E12,E13,E14:E16)</f>
        <v>246119.59999999998</v>
      </c>
      <c r="F9" s="7">
        <f t="shared" si="0"/>
        <v>25.18375978427801</v>
      </c>
      <c r="K9" s="38"/>
    </row>
    <row r="10" spans="2:11" ht="84.75" customHeight="1">
      <c r="B10" s="5" t="s">
        <v>130</v>
      </c>
      <c r="C10" s="6" t="s">
        <v>8</v>
      </c>
      <c r="D10" s="7">
        <v>907244.9</v>
      </c>
      <c r="E10" s="7">
        <v>216107.8</v>
      </c>
      <c r="F10" s="7">
        <f t="shared" si="0"/>
        <v>23.820227592351305</v>
      </c>
      <c r="K10" s="38"/>
    </row>
    <row r="11" spans="2:11" ht="111.75" customHeight="1">
      <c r="B11" s="5" t="s">
        <v>9</v>
      </c>
      <c r="C11" s="6" t="s">
        <v>10</v>
      </c>
      <c r="D11" s="7">
        <v>995</v>
      </c>
      <c r="E11" s="7">
        <v>-6.4</v>
      </c>
      <c r="F11" s="7">
        <f t="shared" si="0"/>
        <v>-0.6432160804020101</v>
      </c>
      <c r="K11" s="38"/>
    </row>
    <row r="12" spans="2:11" ht="52.5" customHeight="1">
      <c r="B12" s="5" t="s">
        <v>11</v>
      </c>
      <c r="C12" s="6" t="s">
        <v>12</v>
      </c>
      <c r="D12" s="7">
        <v>3650</v>
      </c>
      <c r="E12" s="7">
        <v>188.3</v>
      </c>
      <c r="F12" s="7">
        <f t="shared" si="0"/>
        <v>5.1589041095890416</v>
      </c>
      <c r="K12" s="38"/>
    </row>
    <row r="13" spans="2:11" ht="89.25" customHeight="1">
      <c r="B13" s="5" t="s">
        <v>131</v>
      </c>
      <c r="C13" s="6" t="s">
        <v>13</v>
      </c>
      <c r="D13" s="7">
        <v>405</v>
      </c>
      <c r="E13" s="7">
        <v>97.7</v>
      </c>
      <c r="F13" s="7">
        <f t="shared" si="0"/>
        <v>24.123456790123456</v>
      </c>
      <c r="K13" s="38"/>
    </row>
    <row r="14" spans="2:11" ht="90" customHeight="1">
      <c r="B14" s="5" t="s">
        <v>391</v>
      </c>
      <c r="C14" s="6" t="s">
        <v>390</v>
      </c>
      <c r="D14" s="7">
        <v>65000</v>
      </c>
      <c r="E14" s="7">
        <v>6455.4</v>
      </c>
      <c r="F14" s="7">
        <f t="shared" si="0"/>
        <v>9.931384615384614</v>
      </c>
      <c r="K14" s="38"/>
    </row>
    <row r="15" spans="2:11" ht="51.75" customHeight="1">
      <c r="B15" s="32" t="s">
        <v>470</v>
      </c>
      <c r="C15" s="6" t="s">
        <v>472</v>
      </c>
      <c r="D15" s="7">
        <v>0</v>
      </c>
      <c r="E15" s="7">
        <v>1789.5</v>
      </c>
      <c r="F15" s="7">
        <v>0</v>
      </c>
      <c r="K15" s="38"/>
    </row>
    <row r="16" spans="2:11" ht="53.25" customHeight="1">
      <c r="B16" s="32" t="s">
        <v>471</v>
      </c>
      <c r="C16" s="6" t="s">
        <v>473</v>
      </c>
      <c r="D16" s="7">
        <v>0</v>
      </c>
      <c r="E16" s="7">
        <v>21487.3</v>
      </c>
      <c r="F16" s="7">
        <v>0</v>
      </c>
      <c r="K16" s="38"/>
    </row>
    <row r="17" spans="2:11" ht="33.75" customHeight="1">
      <c r="B17" s="5" t="s">
        <v>170</v>
      </c>
      <c r="C17" s="6" t="s">
        <v>164</v>
      </c>
      <c r="D17" s="7">
        <f>D18</f>
        <v>14784.4</v>
      </c>
      <c r="E17" s="7">
        <f>E18</f>
        <v>4238.099999999999</v>
      </c>
      <c r="F17" s="7">
        <f t="shared" si="0"/>
        <v>28.66602635210086</v>
      </c>
      <c r="K17" s="38"/>
    </row>
    <row r="18" spans="2:11" ht="33.75" customHeight="1">
      <c r="B18" s="5" t="s">
        <v>169</v>
      </c>
      <c r="C18" s="6" t="s">
        <v>163</v>
      </c>
      <c r="D18" s="7">
        <f>SUM(D19,D21,D23,D25)</f>
        <v>14784.4</v>
      </c>
      <c r="E18" s="7">
        <f>SUM(E19,E21,E23,E25)</f>
        <v>4238.099999999999</v>
      </c>
      <c r="F18" s="7">
        <f t="shared" si="0"/>
        <v>28.66602635210086</v>
      </c>
      <c r="K18" s="38"/>
    </row>
    <row r="19" spans="2:11" ht="65.25" customHeight="1">
      <c r="B19" s="5" t="s">
        <v>168</v>
      </c>
      <c r="C19" s="6" t="s">
        <v>162</v>
      </c>
      <c r="D19" s="7">
        <f>SUM(D20)</f>
        <v>6830.4</v>
      </c>
      <c r="E19" s="7">
        <f>SUM(E20)</f>
        <v>2178.7</v>
      </c>
      <c r="F19" s="7">
        <f t="shared" si="0"/>
        <v>31.897107050831575</v>
      </c>
      <c r="K19" s="38"/>
    </row>
    <row r="20" spans="2:11" ht="100.5" customHeight="1">
      <c r="B20" s="5" t="s">
        <v>260</v>
      </c>
      <c r="C20" s="6" t="s">
        <v>256</v>
      </c>
      <c r="D20" s="7">
        <v>6830.4</v>
      </c>
      <c r="E20" s="7">
        <v>2178.7</v>
      </c>
      <c r="F20" s="7">
        <f t="shared" si="0"/>
        <v>31.897107050831575</v>
      </c>
      <c r="K20" s="38"/>
    </row>
    <row r="21" spans="2:11" ht="83.25" customHeight="1">
      <c r="B21" s="5" t="s">
        <v>167</v>
      </c>
      <c r="C21" s="6" t="s">
        <v>161</v>
      </c>
      <c r="D21" s="7">
        <f>SUM(D22)</f>
        <v>44.4</v>
      </c>
      <c r="E21" s="7">
        <f>SUM(E22)</f>
        <v>8.9</v>
      </c>
      <c r="F21" s="7">
        <f t="shared" si="0"/>
        <v>20.045045045045047</v>
      </c>
      <c r="K21" s="38"/>
    </row>
    <row r="22" spans="2:11" ht="119.25" customHeight="1">
      <c r="B22" s="5" t="s">
        <v>261</v>
      </c>
      <c r="C22" s="6" t="s">
        <v>257</v>
      </c>
      <c r="D22" s="7">
        <v>44.4</v>
      </c>
      <c r="E22" s="7">
        <v>8.9</v>
      </c>
      <c r="F22" s="7">
        <f t="shared" si="0"/>
        <v>20.045045045045047</v>
      </c>
      <c r="K22" s="38"/>
    </row>
    <row r="23" spans="2:11" ht="69.75" customHeight="1">
      <c r="B23" s="5" t="s">
        <v>166</v>
      </c>
      <c r="C23" s="6" t="s">
        <v>160</v>
      </c>
      <c r="D23" s="7">
        <f>SUM(D24)</f>
        <v>9077.6</v>
      </c>
      <c r="E23" s="7">
        <f>SUM(E24)</f>
        <v>2329.6</v>
      </c>
      <c r="F23" s="7">
        <f t="shared" si="0"/>
        <v>25.6631708821715</v>
      </c>
      <c r="K23" s="38"/>
    </row>
    <row r="24" spans="2:11" ht="96.75" customHeight="1">
      <c r="B24" s="8" t="s">
        <v>262</v>
      </c>
      <c r="C24" s="6" t="s">
        <v>258</v>
      </c>
      <c r="D24" s="7">
        <v>9077.6</v>
      </c>
      <c r="E24" s="7">
        <v>2329.6</v>
      </c>
      <c r="F24" s="7">
        <f t="shared" si="0"/>
        <v>25.6631708821715</v>
      </c>
      <c r="K24" s="38"/>
    </row>
    <row r="25" spans="2:11" ht="66" customHeight="1">
      <c r="B25" s="5" t="s">
        <v>165</v>
      </c>
      <c r="C25" s="6" t="s">
        <v>159</v>
      </c>
      <c r="D25" s="7">
        <f>SUM(D26)</f>
        <v>-1168</v>
      </c>
      <c r="E25" s="7">
        <f>SUM(E26)</f>
        <v>-279.1</v>
      </c>
      <c r="F25" s="7">
        <f t="shared" si="0"/>
        <v>23.895547945205482</v>
      </c>
      <c r="K25" s="38"/>
    </row>
    <row r="26" spans="2:11" ht="102" customHeight="1">
      <c r="B26" s="5" t="s">
        <v>263</v>
      </c>
      <c r="C26" s="6" t="s">
        <v>259</v>
      </c>
      <c r="D26" s="7">
        <v>-1168</v>
      </c>
      <c r="E26" s="7">
        <v>-279.1</v>
      </c>
      <c r="F26" s="7">
        <f t="shared" si="0"/>
        <v>23.895547945205482</v>
      </c>
      <c r="K26" s="38"/>
    </row>
    <row r="27" spans="2:11" ht="20.25" customHeight="1">
      <c r="B27" s="5" t="s">
        <v>14</v>
      </c>
      <c r="C27" s="6" t="s">
        <v>15</v>
      </c>
      <c r="D27" s="7">
        <f>SUM(D28,D36,D39,D41)</f>
        <v>178424</v>
      </c>
      <c r="E27" s="33">
        <f>SUM(E28,E36,E39,E41)</f>
        <v>18869.199999999997</v>
      </c>
      <c r="F27" s="7">
        <f t="shared" si="0"/>
        <v>10.575483118862932</v>
      </c>
      <c r="K27" s="38"/>
    </row>
    <row r="28" spans="2:11" ht="39" customHeight="1">
      <c r="B28" s="5" t="s">
        <v>16</v>
      </c>
      <c r="C28" s="6" t="s">
        <v>17</v>
      </c>
      <c r="D28" s="7">
        <f>SUM(D29,D32,D35)</f>
        <v>171700</v>
      </c>
      <c r="E28" s="7">
        <f>SUM(E29,E32,E35)</f>
        <v>21457.6</v>
      </c>
      <c r="F28" s="7">
        <f t="shared" si="0"/>
        <v>12.497146185206756</v>
      </c>
      <c r="K28" s="38"/>
    </row>
    <row r="29" spans="2:11" ht="39" customHeight="1">
      <c r="B29" s="5" t="s">
        <v>18</v>
      </c>
      <c r="C29" s="6" t="s">
        <v>19</v>
      </c>
      <c r="D29" s="7">
        <f>SUM(D30,D31)</f>
        <v>131500</v>
      </c>
      <c r="E29" s="7">
        <f>SUM(E30,E31)</f>
        <v>8322.1</v>
      </c>
      <c r="F29" s="7">
        <f t="shared" si="0"/>
        <v>6.328593155893536</v>
      </c>
      <c r="K29" s="38"/>
    </row>
    <row r="30" spans="2:11" ht="39.75" customHeight="1">
      <c r="B30" s="5" t="s">
        <v>18</v>
      </c>
      <c r="C30" s="6" t="s">
        <v>20</v>
      </c>
      <c r="D30" s="7">
        <v>131500</v>
      </c>
      <c r="E30" s="7">
        <v>8323.2</v>
      </c>
      <c r="F30" s="7">
        <f t="shared" si="0"/>
        <v>6.329429657794678</v>
      </c>
      <c r="K30" s="38"/>
    </row>
    <row r="31" spans="2:11" ht="54" customHeight="1">
      <c r="B31" s="5" t="s">
        <v>21</v>
      </c>
      <c r="C31" s="6" t="s">
        <v>22</v>
      </c>
      <c r="D31" s="7">
        <v>0</v>
      </c>
      <c r="E31" s="33">
        <v>-1.1</v>
      </c>
      <c r="F31" s="7">
        <v>0</v>
      </c>
      <c r="K31" s="38"/>
    </row>
    <row r="32" spans="2:11" ht="39.75" customHeight="1">
      <c r="B32" s="5" t="s">
        <v>23</v>
      </c>
      <c r="C32" s="6" t="s">
        <v>24</v>
      </c>
      <c r="D32" s="7">
        <f>SUM(D33,D34)</f>
        <v>40200</v>
      </c>
      <c r="E32" s="7">
        <f>SUM(E33,E34)</f>
        <v>13135.5</v>
      </c>
      <c r="F32" s="7">
        <f t="shared" si="0"/>
        <v>32.67537313432835</v>
      </c>
      <c r="K32" s="38"/>
    </row>
    <row r="33" spans="2:11" ht="71.25" customHeight="1">
      <c r="B33" s="9" t="s">
        <v>206</v>
      </c>
      <c r="C33" s="6" t="s">
        <v>25</v>
      </c>
      <c r="D33" s="7">
        <v>40200</v>
      </c>
      <c r="E33" s="7">
        <v>13135.5</v>
      </c>
      <c r="F33" s="7">
        <f t="shared" si="0"/>
        <v>32.67537313432835</v>
      </c>
      <c r="K33" s="38"/>
    </row>
    <row r="34" spans="2:11" ht="58.5" customHeight="1">
      <c r="B34" s="5" t="s">
        <v>26</v>
      </c>
      <c r="C34" s="6" t="s">
        <v>27</v>
      </c>
      <c r="D34" s="7">
        <v>0</v>
      </c>
      <c r="E34" s="7">
        <v>0</v>
      </c>
      <c r="F34" s="7">
        <v>0</v>
      </c>
      <c r="K34" s="38"/>
    </row>
    <row r="35" spans="2:11" ht="34.5" customHeight="1">
      <c r="B35" s="5" t="s">
        <v>193</v>
      </c>
      <c r="C35" s="6" t="s">
        <v>28</v>
      </c>
      <c r="D35" s="7">
        <v>0</v>
      </c>
      <c r="E35" s="7">
        <v>0</v>
      </c>
      <c r="F35" s="7">
        <v>0</v>
      </c>
      <c r="K35" s="38"/>
    </row>
    <row r="36" spans="2:11" ht="35.25" customHeight="1">
      <c r="B36" s="5" t="s">
        <v>29</v>
      </c>
      <c r="C36" s="6" t="s">
        <v>30</v>
      </c>
      <c r="D36" s="7">
        <f>SUM(D37,D38)</f>
        <v>0</v>
      </c>
      <c r="E36" s="7">
        <f>SUM(E37,E38)</f>
        <v>-164.5</v>
      </c>
      <c r="F36" s="7">
        <v>0</v>
      </c>
      <c r="K36" s="38"/>
    </row>
    <row r="37" spans="2:11" ht="30.75" customHeight="1">
      <c r="B37" s="5" t="s">
        <v>29</v>
      </c>
      <c r="C37" s="6" t="s">
        <v>31</v>
      </c>
      <c r="D37" s="7">
        <v>0</v>
      </c>
      <c r="E37" s="7">
        <v>-164.5</v>
      </c>
      <c r="F37" s="7">
        <v>0</v>
      </c>
      <c r="K37" s="38"/>
    </row>
    <row r="38" spans="2:11" ht="49.5" customHeight="1">
      <c r="B38" s="5" t="s">
        <v>32</v>
      </c>
      <c r="C38" s="6" t="s">
        <v>33</v>
      </c>
      <c r="D38" s="7">
        <v>0</v>
      </c>
      <c r="E38" s="7">
        <v>0</v>
      </c>
      <c r="F38" s="7">
        <v>0</v>
      </c>
      <c r="K38" s="38"/>
    </row>
    <row r="39" spans="2:11" ht="25.5" customHeight="1">
      <c r="B39" s="5" t="s">
        <v>34</v>
      </c>
      <c r="C39" s="6" t="s">
        <v>35</v>
      </c>
      <c r="D39" s="7">
        <f>SUM(D40)</f>
        <v>0</v>
      </c>
      <c r="E39" s="7">
        <f>SUM(E40)</f>
        <v>0</v>
      </c>
      <c r="F39" s="7">
        <v>0</v>
      </c>
      <c r="K39" s="38"/>
    </row>
    <row r="40" spans="2:11" ht="28.5" customHeight="1">
      <c r="B40" s="5" t="s">
        <v>34</v>
      </c>
      <c r="C40" s="6" t="s">
        <v>36</v>
      </c>
      <c r="D40" s="7">
        <v>0</v>
      </c>
      <c r="E40" s="7">
        <v>0</v>
      </c>
      <c r="F40" s="7">
        <v>0</v>
      </c>
      <c r="K40" s="38"/>
    </row>
    <row r="41" spans="2:11" ht="41.25" customHeight="1">
      <c r="B41" s="5" t="s">
        <v>134</v>
      </c>
      <c r="C41" s="6" t="s">
        <v>135</v>
      </c>
      <c r="D41" s="7">
        <f>SUM(D42)</f>
        <v>6724</v>
      </c>
      <c r="E41" s="7">
        <f>SUM(E42)</f>
        <v>-2423.9</v>
      </c>
      <c r="F41" s="7">
        <f t="shared" si="0"/>
        <v>-36.048483045806066</v>
      </c>
      <c r="K41" s="38"/>
    </row>
    <row r="42" spans="2:11" ht="49.5" customHeight="1">
      <c r="B42" s="5" t="s">
        <v>136</v>
      </c>
      <c r="C42" s="6" t="s">
        <v>137</v>
      </c>
      <c r="D42" s="7">
        <v>6724</v>
      </c>
      <c r="E42" s="7">
        <v>-2423.9</v>
      </c>
      <c r="F42" s="7">
        <f t="shared" si="0"/>
        <v>-36.048483045806066</v>
      </c>
      <c r="K42" s="38"/>
    </row>
    <row r="43" spans="2:11" ht="21" customHeight="1">
      <c r="B43" s="5" t="s">
        <v>37</v>
      </c>
      <c r="C43" s="6" t="s">
        <v>38</v>
      </c>
      <c r="D43" s="7">
        <f>SUM(D44,D46,D49)</f>
        <v>100054</v>
      </c>
      <c r="E43" s="7">
        <f>SUM(E44,E46,E49)</f>
        <v>13838.8</v>
      </c>
      <c r="F43" s="7">
        <f t="shared" si="0"/>
        <v>13.831331081216142</v>
      </c>
      <c r="K43" s="38"/>
    </row>
    <row r="44" spans="2:11" ht="27.75" customHeight="1">
      <c r="B44" s="5" t="s">
        <v>39</v>
      </c>
      <c r="C44" s="6" t="s">
        <v>40</v>
      </c>
      <c r="D44" s="7">
        <f>SUM(D45)</f>
        <v>29300</v>
      </c>
      <c r="E44" s="7">
        <f>SUM(E45)</f>
        <v>2316.9</v>
      </c>
      <c r="F44" s="7">
        <f t="shared" si="0"/>
        <v>7.907508532423209</v>
      </c>
      <c r="K44" s="38"/>
    </row>
    <row r="45" spans="2:11" ht="49.5" customHeight="1">
      <c r="B45" s="5" t="s">
        <v>41</v>
      </c>
      <c r="C45" s="6" t="s">
        <v>42</v>
      </c>
      <c r="D45" s="7">
        <v>29300</v>
      </c>
      <c r="E45" s="7">
        <v>2316.9</v>
      </c>
      <c r="F45" s="7">
        <f t="shared" si="0"/>
        <v>7.907508532423209</v>
      </c>
      <c r="K45" s="38"/>
    </row>
    <row r="46" spans="2:11" ht="24.75" customHeight="1">
      <c r="B46" s="15" t="s">
        <v>319</v>
      </c>
      <c r="C46" s="6" t="s">
        <v>322</v>
      </c>
      <c r="D46" s="7">
        <f>SUM(D47:D48)</f>
        <v>24600</v>
      </c>
      <c r="E46" s="7">
        <f>SUM(E47:E48)</f>
        <v>4009.4</v>
      </c>
      <c r="F46" s="7">
        <f t="shared" si="0"/>
        <v>16.29837398373984</v>
      </c>
      <c r="K46" s="38"/>
    </row>
    <row r="47" spans="2:11" ht="25.5" customHeight="1">
      <c r="B47" s="15" t="s">
        <v>320</v>
      </c>
      <c r="C47" s="6" t="s">
        <v>323</v>
      </c>
      <c r="D47" s="7">
        <v>11700</v>
      </c>
      <c r="E47" s="7">
        <v>3038.8</v>
      </c>
      <c r="F47" s="7">
        <f t="shared" si="0"/>
        <v>25.972649572649576</v>
      </c>
      <c r="K47" s="38"/>
    </row>
    <row r="48" spans="2:11" ht="24" customHeight="1">
      <c r="B48" s="15" t="s">
        <v>321</v>
      </c>
      <c r="C48" s="6" t="s">
        <v>324</v>
      </c>
      <c r="D48" s="7">
        <v>12900</v>
      </c>
      <c r="E48" s="7">
        <v>970.6</v>
      </c>
      <c r="F48" s="7">
        <f t="shared" si="0"/>
        <v>7.524031007751939</v>
      </c>
      <c r="K48" s="38"/>
    </row>
    <row r="49" spans="2:11" ht="19.5" customHeight="1">
      <c r="B49" s="5" t="s">
        <v>43</v>
      </c>
      <c r="C49" s="6" t="s">
        <v>44</v>
      </c>
      <c r="D49" s="7">
        <f>SUM(D50,D52)</f>
        <v>46154</v>
      </c>
      <c r="E49" s="33">
        <f>SUM(E50,E52)</f>
        <v>7512.5</v>
      </c>
      <c r="F49" s="7">
        <f t="shared" si="0"/>
        <v>16.277029076569743</v>
      </c>
      <c r="K49" s="38"/>
    </row>
    <row r="50" spans="2:11" ht="34.5" customHeight="1">
      <c r="B50" s="5" t="s">
        <v>178</v>
      </c>
      <c r="C50" s="6" t="s">
        <v>179</v>
      </c>
      <c r="D50" s="7">
        <f>SUM(D51)</f>
        <v>40074</v>
      </c>
      <c r="E50" s="7">
        <f>SUM(E51)</f>
        <v>7198.7</v>
      </c>
      <c r="F50" s="7">
        <f t="shared" si="0"/>
        <v>17.963517492638616</v>
      </c>
      <c r="K50" s="38"/>
    </row>
    <row r="51" spans="2:11" ht="52.5" customHeight="1">
      <c r="B51" s="5" t="s">
        <v>183</v>
      </c>
      <c r="C51" s="6" t="s">
        <v>180</v>
      </c>
      <c r="D51" s="7">
        <v>40074</v>
      </c>
      <c r="E51" s="7">
        <v>7198.7</v>
      </c>
      <c r="F51" s="7">
        <f t="shared" si="0"/>
        <v>17.963517492638616</v>
      </c>
      <c r="K51" s="38"/>
    </row>
    <row r="52" spans="2:11" ht="39" customHeight="1">
      <c r="B52" s="5" t="s">
        <v>181</v>
      </c>
      <c r="C52" s="6" t="s">
        <v>182</v>
      </c>
      <c r="D52" s="7">
        <f>SUM(D53)</f>
        <v>6080</v>
      </c>
      <c r="E52" s="7">
        <f>SUM(E53)</f>
        <v>313.8</v>
      </c>
      <c r="F52" s="7">
        <f t="shared" si="0"/>
        <v>5.161184210526316</v>
      </c>
      <c r="K52" s="38"/>
    </row>
    <row r="53" spans="2:11" ht="54" customHeight="1">
      <c r="B53" s="5" t="s">
        <v>184</v>
      </c>
      <c r="C53" s="6" t="s">
        <v>185</v>
      </c>
      <c r="D53" s="7">
        <v>6080</v>
      </c>
      <c r="E53" s="7">
        <v>313.8</v>
      </c>
      <c r="F53" s="7">
        <f t="shared" si="0"/>
        <v>5.161184210526316</v>
      </c>
      <c r="K53" s="38"/>
    </row>
    <row r="54" spans="2:11" ht="18.75" customHeight="1">
      <c r="B54" s="5" t="s">
        <v>45</v>
      </c>
      <c r="C54" s="6" t="s">
        <v>46</v>
      </c>
      <c r="D54" s="7">
        <f>SUM(D55,D57)</f>
        <v>9180.4</v>
      </c>
      <c r="E54" s="7">
        <f>SUM(E55,E57)</f>
        <v>2251.8</v>
      </c>
      <c r="F54" s="7">
        <f t="shared" si="0"/>
        <v>24.528342991590783</v>
      </c>
      <c r="K54" s="38"/>
    </row>
    <row r="55" spans="2:11" ht="37.5" customHeight="1">
      <c r="B55" s="5" t="s">
        <v>47</v>
      </c>
      <c r="C55" s="6" t="s">
        <v>48</v>
      </c>
      <c r="D55" s="7">
        <f>SUM(D56)</f>
        <v>9100</v>
      </c>
      <c r="E55" s="7">
        <f>SUM(E56)</f>
        <v>2251.8</v>
      </c>
      <c r="F55" s="7">
        <f t="shared" si="0"/>
        <v>24.74505494505495</v>
      </c>
      <c r="K55" s="38"/>
    </row>
    <row r="56" spans="2:11" ht="50.25" customHeight="1">
      <c r="B56" s="5" t="s">
        <v>123</v>
      </c>
      <c r="C56" s="6" t="s">
        <v>49</v>
      </c>
      <c r="D56" s="7">
        <v>9100</v>
      </c>
      <c r="E56" s="33">
        <v>2251.8</v>
      </c>
      <c r="F56" s="7">
        <f t="shared" si="0"/>
        <v>24.74505494505495</v>
      </c>
      <c r="K56" s="38"/>
    </row>
    <row r="57" spans="2:11" ht="39.75" customHeight="1">
      <c r="B57" s="5" t="s">
        <v>50</v>
      </c>
      <c r="C57" s="6" t="s">
        <v>51</v>
      </c>
      <c r="D57" s="7">
        <f>D58+D59</f>
        <v>80.4</v>
      </c>
      <c r="E57" s="7">
        <f>E58+E59</f>
        <v>0</v>
      </c>
      <c r="F57" s="7">
        <f t="shared" si="0"/>
        <v>0</v>
      </c>
      <c r="K57" s="38"/>
    </row>
    <row r="58" spans="2:11" ht="36.75" customHeight="1">
      <c r="B58" s="5" t="s">
        <v>126</v>
      </c>
      <c r="C58" s="6" t="s">
        <v>125</v>
      </c>
      <c r="D58" s="7">
        <v>10</v>
      </c>
      <c r="E58" s="7">
        <v>0</v>
      </c>
      <c r="F58" s="7">
        <f t="shared" si="0"/>
        <v>0</v>
      </c>
      <c r="K58" s="38"/>
    </row>
    <row r="59" spans="2:11" ht="64.5" customHeight="1">
      <c r="B59" s="5" t="s">
        <v>172</v>
      </c>
      <c r="C59" s="6" t="s">
        <v>157</v>
      </c>
      <c r="D59" s="7">
        <f>SUM(D60)</f>
        <v>70.4</v>
      </c>
      <c r="E59" s="7">
        <f>SUM(E60)</f>
        <v>0</v>
      </c>
      <c r="F59" s="7">
        <f t="shared" si="0"/>
        <v>0</v>
      </c>
      <c r="K59" s="38"/>
    </row>
    <row r="60" spans="2:11" ht="86.25" customHeight="1">
      <c r="B60" s="5" t="s">
        <v>171</v>
      </c>
      <c r="C60" s="6" t="s">
        <v>158</v>
      </c>
      <c r="D60" s="7">
        <v>70.4</v>
      </c>
      <c r="E60" s="7">
        <v>0</v>
      </c>
      <c r="F60" s="7">
        <f t="shared" si="0"/>
        <v>0</v>
      </c>
      <c r="K60" s="38"/>
    </row>
    <row r="61" spans="2:11" ht="45" customHeight="1">
      <c r="B61" s="5" t="s">
        <v>52</v>
      </c>
      <c r="C61" s="6" t="s">
        <v>53</v>
      </c>
      <c r="D61" s="7">
        <f>SUM(D62,D64,D73,D76)</f>
        <v>148076.3</v>
      </c>
      <c r="E61" s="7">
        <f>SUM(E62,E64,E73,E76)</f>
        <v>32283.199999999997</v>
      </c>
      <c r="F61" s="7">
        <f t="shared" si="0"/>
        <v>21.801733295605036</v>
      </c>
      <c r="K61" s="38"/>
    </row>
    <row r="62" spans="2:11" ht="70.5" customHeight="1">
      <c r="B62" s="5" t="s">
        <v>222</v>
      </c>
      <c r="C62" s="6" t="s">
        <v>220</v>
      </c>
      <c r="D62" s="7">
        <f>SUM(D63)</f>
        <v>8</v>
      </c>
      <c r="E62" s="7">
        <f>SUM(E63)</f>
        <v>0</v>
      </c>
      <c r="F62" s="7">
        <f t="shared" si="0"/>
        <v>0</v>
      </c>
      <c r="K62" s="38"/>
    </row>
    <row r="63" spans="2:11" ht="57" customHeight="1">
      <c r="B63" s="5" t="s">
        <v>223</v>
      </c>
      <c r="C63" s="6" t="s">
        <v>221</v>
      </c>
      <c r="D63" s="7">
        <v>8</v>
      </c>
      <c r="E63" s="7">
        <v>0</v>
      </c>
      <c r="F63" s="7">
        <f t="shared" si="0"/>
        <v>0</v>
      </c>
      <c r="K63" s="38"/>
    </row>
    <row r="64" spans="2:11" ht="85.5" customHeight="1">
      <c r="B64" s="5" t="s">
        <v>54</v>
      </c>
      <c r="C64" s="6" t="s">
        <v>55</v>
      </c>
      <c r="D64" s="7">
        <f>SUM(D65,D67,D69,D71)</f>
        <v>132757</v>
      </c>
      <c r="E64" s="7">
        <f>SUM(E65,E67,E69,E71,)</f>
        <v>27584.1</v>
      </c>
      <c r="F64" s="7">
        <f t="shared" si="0"/>
        <v>20.777887418365886</v>
      </c>
      <c r="K64" s="38"/>
    </row>
    <row r="65" spans="2:11" ht="69" customHeight="1">
      <c r="B65" s="5" t="s">
        <v>56</v>
      </c>
      <c r="C65" s="6" t="s">
        <v>57</v>
      </c>
      <c r="D65" s="7">
        <f>SUM(D66)</f>
        <v>121380</v>
      </c>
      <c r="E65" s="7">
        <f>SUM(E66)</f>
        <v>24771</v>
      </c>
      <c r="F65" s="7">
        <f t="shared" si="0"/>
        <v>20.40781018289669</v>
      </c>
      <c r="K65" s="38"/>
    </row>
    <row r="66" spans="2:11" ht="81" customHeight="1">
      <c r="B66" s="5" t="s">
        <v>58</v>
      </c>
      <c r="C66" s="6" t="s">
        <v>59</v>
      </c>
      <c r="D66" s="7">
        <v>121380</v>
      </c>
      <c r="E66" s="7">
        <v>24771</v>
      </c>
      <c r="F66" s="7">
        <f t="shared" si="0"/>
        <v>20.40781018289669</v>
      </c>
      <c r="K66" s="38"/>
    </row>
    <row r="67" spans="2:11" ht="81" customHeight="1">
      <c r="B67" s="5" t="s">
        <v>60</v>
      </c>
      <c r="C67" s="6" t="s">
        <v>61</v>
      </c>
      <c r="D67" s="7">
        <f>SUM(D68)</f>
        <v>1340</v>
      </c>
      <c r="E67" s="7">
        <f>SUM(E68)</f>
        <v>279.8</v>
      </c>
      <c r="F67" s="7">
        <f t="shared" si="0"/>
        <v>20.88059701492537</v>
      </c>
      <c r="K67" s="38"/>
    </row>
    <row r="68" spans="2:11" ht="71.25" customHeight="1">
      <c r="B68" s="5" t="s">
        <v>62</v>
      </c>
      <c r="C68" s="6" t="s">
        <v>63</v>
      </c>
      <c r="D68" s="7">
        <v>1340</v>
      </c>
      <c r="E68" s="7">
        <v>279.8</v>
      </c>
      <c r="F68" s="7">
        <f t="shared" si="0"/>
        <v>20.88059701492537</v>
      </c>
      <c r="K68" s="38"/>
    </row>
    <row r="69" spans="2:11" ht="86.25" customHeight="1">
      <c r="B69" s="5" t="s">
        <v>64</v>
      </c>
      <c r="C69" s="6" t="s">
        <v>65</v>
      </c>
      <c r="D69" s="7">
        <f>SUM(D70)</f>
        <v>216</v>
      </c>
      <c r="E69" s="7">
        <f>SUM(E70)</f>
        <v>86.7</v>
      </c>
      <c r="F69" s="7">
        <f t="shared" si="0"/>
        <v>40.13888888888889</v>
      </c>
      <c r="K69" s="38"/>
    </row>
    <row r="70" spans="2:11" ht="66" customHeight="1">
      <c r="B70" s="5" t="s">
        <v>66</v>
      </c>
      <c r="C70" s="6" t="s">
        <v>67</v>
      </c>
      <c r="D70" s="7">
        <v>216</v>
      </c>
      <c r="E70" s="7">
        <v>86.7</v>
      </c>
      <c r="F70" s="7">
        <f t="shared" si="0"/>
        <v>40.13888888888889</v>
      </c>
      <c r="K70" s="38"/>
    </row>
    <row r="71" spans="2:11" ht="44.25" customHeight="1">
      <c r="B71" s="5" t="s">
        <v>140</v>
      </c>
      <c r="C71" s="6" t="s">
        <v>138</v>
      </c>
      <c r="D71" s="7">
        <f>SUM(D72)</f>
        <v>9821</v>
      </c>
      <c r="E71" s="7">
        <f>SUM(E72)</f>
        <v>2446.6</v>
      </c>
      <c r="F71" s="7">
        <f t="shared" si="0"/>
        <v>24.91192342938601</v>
      </c>
      <c r="K71" s="38"/>
    </row>
    <row r="72" spans="2:6" ht="48.75" customHeight="1">
      <c r="B72" s="5" t="s">
        <v>141</v>
      </c>
      <c r="C72" s="6" t="s">
        <v>139</v>
      </c>
      <c r="D72" s="7">
        <v>9821</v>
      </c>
      <c r="E72" s="7">
        <v>2446.6</v>
      </c>
      <c r="F72" s="7">
        <f t="shared" si="0"/>
        <v>24.91192342938601</v>
      </c>
    </row>
    <row r="73" spans="2:6" ht="39" customHeight="1">
      <c r="B73" s="5" t="s">
        <v>425</v>
      </c>
      <c r="C73" s="6" t="s">
        <v>426</v>
      </c>
      <c r="D73" s="7">
        <f>SUM(D75)</f>
        <v>400</v>
      </c>
      <c r="E73" s="7">
        <f>SUM(E75)</f>
        <v>0</v>
      </c>
      <c r="F73" s="7">
        <f t="shared" si="0"/>
        <v>0</v>
      </c>
    </row>
    <row r="74" spans="2:6" ht="48.75" customHeight="1">
      <c r="B74" s="5" t="s">
        <v>427</v>
      </c>
      <c r="C74" s="6" t="s">
        <v>428</v>
      </c>
      <c r="D74" s="7">
        <f>SUM(D75)</f>
        <v>400</v>
      </c>
      <c r="E74" s="7">
        <f>SUM(E75)</f>
        <v>0</v>
      </c>
      <c r="F74" s="7">
        <f aca="true" t="shared" si="1" ref="F74:F80">SUM(E74/D74)*100</f>
        <v>0</v>
      </c>
    </row>
    <row r="75" spans="2:6" ht="49.5" customHeight="1">
      <c r="B75" s="5" t="s">
        <v>429</v>
      </c>
      <c r="C75" s="6" t="s">
        <v>430</v>
      </c>
      <c r="D75" s="7">
        <v>400</v>
      </c>
      <c r="E75" s="7">
        <v>0</v>
      </c>
      <c r="F75" s="7">
        <f t="shared" si="1"/>
        <v>0</v>
      </c>
    </row>
    <row r="76" spans="2:6" ht="79.5" customHeight="1">
      <c r="B76" s="5" t="s">
        <v>177</v>
      </c>
      <c r="C76" s="6" t="s">
        <v>149</v>
      </c>
      <c r="D76" s="7">
        <f>SUM(D77+D79)</f>
        <v>14911.3</v>
      </c>
      <c r="E76" s="7">
        <f>SUM(E77+E79)</f>
        <v>4699.1</v>
      </c>
      <c r="F76" s="7">
        <f t="shared" si="1"/>
        <v>31.513684252882047</v>
      </c>
    </row>
    <row r="77" spans="2:6" ht="81.75" customHeight="1">
      <c r="B77" s="5" t="s">
        <v>176</v>
      </c>
      <c r="C77" s="6" t="s">
        <v>148</v>
      </c>
      <c r="D77" s="7">
        <f>SUM(D78)</f>
        <v>11100</v>
      </c>
      <c r="E77" s="7">
        <f>SUM(E78)</f>
        <v>3986.8</v>
      </c>
      <c r="F77" s="7">
        <f t="shared" si="1"/>
        <v>35.91711711711712</v>
      </c>
    </row>
    <row r="78" spans="2:6" ht="81.75" customHeight="1">
      <c r="B78" s="5" t="s">
        <v>150</v>
      </c>
      <c r="C78" s="6" t="s">
        <v>147</v>
      </c>
      <c r="D78" s="7">
        <v>11100</v>
      </c>
      <c r="E78" s="33">
        <v>3986.8</v>
      </c>
      <c r="F78" s="7">
        <f t="shared" si="1"/>
        <v>35.91711711711712</v>
      </c>
    </row>
    <row r="79" spans="2:6" ht="101.25" customHeight="1">
      <c r="B79" s="21" t="s">
        <v>431</v>
      </c>
      <c r="C79" s="6" t="s">
        <v>432</v>
      </c>
      <c r="D79" s="7">
        <f>SUM(D80)</f>
        <v>3811.3</v>
      </c>
      <c r="E79" s="7">
        <f>SUM(E80)</f>
        <v>712.3</v>
      </c>
      <c r="F79" s="7">
        <f t="shared" si="1"/>
        <v>18.689161178600475</v>
      </c>
    </row>
    <row r="80" spans="2:6" ht="85.5" customHeight="1">
      <c r="B80" s="16" t="s">
        <v>433</v>
      </c>
      <c r="C80" s="6" t="s">
        <v>434</v>
      </c>
      <c r="D80" s="7">
        <v>3811.3</v>
      </c>
      <c r="E80" s="33">
        <v>712.3</v>
      </c>
      <c r="F80" s="7">
        <f t="shared" si="1"/>
        <v>18.689161178600475</v>
      </c>
    </row>
    <row r="81" spans="2:6" ht="15.75">
      <c r="B81" s="5" t="s">
        <v>68</v>
      </c>
      <c r="C81" s="6" t="s">
        <v>69</v>
      </c>
      <c r="D81" s="7">
        <f>SUM(D82)</f>
        <v>9906</v>
      </c>
      <c r="E81" s="7">
        <f>SUM(E82)</f>
        <v>3261.2999999999997</v>
      </c>
      <c r="F81" s="7">
        <f aca="true" t="shared" si="2" ref="F81:F92">SUM(E81/D81)*100</f>
        <v>32.92247122955784</v>
      </c>
    </row>
    <row r="82" spans="2:6" ht="17.25" customHeight="1">
      <c r="B82" s="5" t="s">
        <v>70</v>
      </c>
      <c r="C82" s="6" t="s">
        <v>71</v>
      </c>
      <c r="D82" s="7">
        <f>SUM(D83,D84,D85,D88)</f>
        <v>9906</v>
      </c>
      <c r="E82" s="7">
        <f>SUM(E83,E84,E85,E88)</f>
        <v>3261.2999999999997</v>
      </c>
      <c r="F82" s="7">
        <f t="shared" si="2"/>
        <v>32.92247122955784</v>
      </c>
    </row>
    <row r="83" spans="2:6" ht="36" customHeight="1">
      <c r="B83" s="5" t="s">
        <v>72</v>
      </c>
      <c r="C83" s="6" t="s">
        <v>73</v>
      </c>
      <c r="D83" s="7">
        <v>363.8</v>
      </c>
      <c r="E83" s="7">
        <v>89.5</v>
      </c>
      <c r="F83" s="7">
        <f t="shared" si="2"/>
        <v>24.601429356789446</v>
      </c>
    </row>
    <row r="84" spans="2:6" ht="18" customHeight="1">
      <c r="B84" s="5" t="s">
        <v>74</v>
      </c>
      <c r="C84" s="6" t="s">
        <v>75</v>
      </c>
      <c r="D84" s="7">
        <v>6351.3</v>
      </c>
      <c r="E84" s="7">
        <v>809.1</v>
      </c>
      <c r="F84" s="7">
        <f t="shared" si="2"/>
        <v>12.739124273770724</v>
      </c>
    </row>
    <row r="85" spans="2:6" ht="20.25" customHeight="1">
      <c r="B85" s="10" t="s">
        <v>76</v>
      </c>
      <c r="C85" s="6" t="s">
        <v>77</v>
      </c>
      <c r="D85" s="7">
        <f>SUM(D86:D87)</f>
        <v>3190.3999999999996</v>
      </c>
      <c r="E85" s="7">
        <f>SUM(E86:E87)</f>
        <v>2362.7</v>
      </c>
      <c r="F85" s="7">
        <f t="shared" si="2"/>
        <v>74.05654463390171</v>
      </c>
    </row>
    <row r="86" spans="2:6" ht="20.25" customHeight="1">
      <c r="B86" s="10" t="s">
        <v>266</v>
      </c>
      <c r="C86" s="6" t="s">
        <v>264</v>
      </c>
      <c r="D86" s="7">
        <v>1584.1</v>
      </c>
      <c r="E86" s="7">
        <v>40.1</v>
      </c>
      <c r="F86" s="7">
        <f t="shared" si="2"/>
        <v>2.531405845590556</v>
      </c>
    </row>
    <row r="87" spans="2:6" ht="20.25" customHeight="1">
      <c r="B87" s="10" t="s">
        <v>267</v>
      </c>
      <c r="C87" s="6" t="s">
        <v>265</v>
      </c>
      <c r="D87" s="7">
        <v>1606.3</v>
      </c>
      <c r="E87" s="7">
        <v>2322.6</v>
      </c>
      <c r="F87" s="7">
        <f t="shared" si="2"/>
        <v>144.59316441511547</v>
      </c>
    </row>
    <row r="88" spans="2:6" ht="36.75" customHeight="1">
      <c r="B88" s="5" t="s">
        <v>213</v>
      </c>
      <c r="C88" s="6" t="s">
        <v>212</v>
      </c>
      <c r="D88" s="7">
        <v>0.5</v>
      </c>
      <c r="E88" s="7">
        <v>0</v>
      </c>
      <c r="F88" s="7">
        <f t="shared" si="2"/>
        <v>0</v>
      </c>
    </row>
    <row r="89" spans="2:6" ht="31.5">
      <c r="B89" s="5" t="s">
        <v>224</v>
      </c>
      <c r="C89" s="6" t="s">
        <v>78</v>
      </c>
      <c r="D89" s="7">
        <f>SUM(D95,D90)</f>
        <v>161</v>
      </c>
      <c r="E89" s="7">
        <f>SUM(E90,E95)</f>
        <v>2144.6</v>
      </c>
      <c r="F89" s="7">
        <f t="shared" si="2"/>
        <v>1332.0496894409937</v>
      </c>
    </row>
    <row r="90" spans="2:6" ht="18" customHeight="1">
      <c r="B90" s="5" t="s">
        <v>154</v>
      </c>
      <c r="C90" s="6" t="s">
        <v>155</v>
      </c>
      <c r="D90" s="7">
        <f>SUM(D93+D91)</f>
        <v>10</v>
      </c>
      <c r="E90" s="7">
        <f>SUM(E93+E91)</f>
        <v>1</v>
      </c>
      <c r="F90" s="7">
        <f t="shared" si="2"/>
        <v>10</v>
      </c>
    </row>
    <row r="91" spans="2:6" ht="17.25" customHeight="1">
      <c r="B91" s="5" t="s">
        <v>195</v>
      </c>
      <c r="C91" s="6" t="s">
        <v>196</v>
      </c>
      <c r="D91" s="7">
        <f>SUM(D92)</f>
        <v>10</v>
      </c>
      <c r="E91" s="7">
        <f>SUM(E92)</f>
        <v>1</v>
      </c>
      <c r="F91" s="7">
        <f t="shared" si="2"/>
        <v>10</v>
      </c>
    </row>
    <row r="92" spans="2:6" ht="48.75" customHeight="1">
      <c r="B92" s="5" t="s">
        <v>197</v>
      </c>
      <c r="C92" s="6" t="s">
        <v>198</v>
      </c>
      <c r="D92" s="7">
        <v>10</v>
      </c>
      <c r="E92" s="7">
        <v>1</v>
      </c>
      <c r="F92" s="7">
        <f t="shared" si="2"/>
        <v>10</v>
      </c>
    </row>
    <row r="93" spans="2:6" ht="18" customHeight="1">
      <c r="B93" s="5" t="s">
        <v>151</v>
      </c>
      <c r="C93" s="6" t="s">
        <v>153</v>
      </c>
      <c r="D93" s="7">
        <f>SUM(D94)</f>
        <v>0</v>
      </c>
      <c r="E93" s="7">
        <f>SUM(E94)</f>
        <v>0</v>
      </c>
      <c r="F93" s="7">
        <v>0</v>
      </c>
    </row>
    <row r="94" spans="2:6" ht="34.5" customHeight="1">
      <c r="B94" s="5" t="s">
        <v>156</v>
      </c>
      <c r="C94" s="6" t="s">
        <v>152</v>
      </c>
      <c r="D94" s="7">
        <v>0</v>
      </c>
      <c r="E94" s="7">
        <v>0</v>
      </c>
      <c r="F94" s="7">
        <v>0</v>
      </c>
    </row>
    <row r="95" spans="2:6" ht="20.25" customHeight="1">
      <c r="B95" s="5" t="s">
        <v>79</v>
      </c>
      <c r="C95" s="6" t="s">
        <v>80</v>
      </c>
      <c r="D95" s="7">
        <f>SUM(D98+D96)</f>
        <v>151</v>
      </c>
      <c r="E95" s="7">
        <f>SUM(E98+E96)</f>
        <v>2143.6</v>
      </c>
      <c r="F95" s="7">
        <f aca="true" t="shared" si="3" ref="F95:F103">SUM(E95/D95)*100</f>
        <v>1419.6026490066224</v>
      </c>
    </row>
    <row r="96" spans="2:6" ht="33" customHeight="1">
      <c r="B96" s="5" t="s">
        <v>270</v>
      </c>
      <c r="C96" s="6" t="s">
        <v>268</v>
      </c>
      <c r="D96" s="7">
        <f>SUM(D97)</f>
        <v>1</v>
      </c>
      <c r="E96" s="7">
        <f>SUM(E97)</f>
        <v>12.1</v>
      </c>
      <c r="F96" s="7">
        <f t="shared" si="3"/>
        <v>1210</v>
      </c>
    </row>
    <row r="97" spans="2:6" ht="36" customHeight="1">
      <c r="B97" s="5" t="s">
        <v>271</v>
      </c>
      <c r="C97" s="6" t="s">
        <v>269</v>
      </c>
      <c r="D97" s="7">
        <v>1</v>
      </c>
      <c r="E97" s="7">
        <v>12.1</v>
      </c>
      <c r="F97" s="7">
        <f t="shared" si="3"/>
        <v>1210</v>
      </c>
    </row>
    <row r="98" spans="2:6" ht="18" customHeight="1">
      <c r="B98" s="5" t="s">
        <v>81</v>
      </c>
      <c r="C98" s="6" t="s">
        <v>82</v>
      </c>
      <c r="D98" s="7">
        <f>SUM(D99)</f>
        <v>150</v>
      </c>
      <c r="E98" s="7">
        <f>SUM(E99)</f>
        <v>2131.5</v>
      </c>
      <c r="F98" s="7">
        <f t="shared" si="3"/>
        <v>1421</v>
      </c>
    </row>
    <row r="99" spans="2:6" ht="21.75" customHeight="1">
      <c r="B99" s="5" t="s">
        <v>83</v>
      </c>
      <c r="C99" s="6" t="s">
        <v>84</v>
      </c>
      <c r="D99" s="7">
        <v>150</v>
      </c>
      <c r="E99" s="33">
        <v>2131.5</v>
      </c>
      <c r="F99" s="7">
        <f t="shared" si="3"/>
        <v>1421</v>
      </c>
    </row>
    <row r="100" spans="2:6" ht="38.25" customHeight="1">
      <c r="B100" s="5" t="s">
        <v>85</v>
      </c>
      <c r="C100" s="6" t="s">
        <v>86</v>
      </c>
      <c r="D100" s="7">
        <f>SUM(D103,D101,D108,D113)</f>
        <v>76179</v>
      </c>
      <c r="E100" s="7">
        <f>SUM(E103,E101,E108,E113)</f>
        <v>23975.899999999998</v>
      </c>
      <c r="F100" s="7">
        <f t="shared" si="3"/>
        <v>31.473109387101427</v>
      </c>
    </row>
    <row r="101" spans="2:6" ht="23.25" customHeight="1">
      <c r="B101" s="5" t="s">
        <v>87</v>
      </c>
      <c r="C101" s="6" t="s">
        <v>88</v>
      </c>
      <c r="D101" s="7">
        <f>SUM(D102)</f>
        <v>63763</v>
      </c>
      <c r="E101" s="7">
        <f>SUM(E102)</f>
        <v>19294.6</v>
      </c>
      <c r="F101" s="7">
        <f t="shared" si="3"/>
        <v>30.25986857581983</v>
      </c>
    </row>
    <row r="102" spans="2:6" ht="33.75" customHeight="1">
      <c r="B102" s="5" t="s">
        <v>89</v>
      </c>
      <c r="C102" s="6" t="s">
        <v>90</v>
      </c>
      <c r="D102" s="7">
        <v>63763</v>
      </c>
      <c r="E102" s="7">
        <v>19294.6</v>
      </c>
      <c r="F102" s="7">
        <f t="shared" si="3"/>
        <v>30.25986857581983</v>
      </c>
    </row>
    <row r="103" spans="2:6" ht="82.5" customHeight="1">
      <c r="B103" s="5" t="s">
        <v>186</v>
      </c>
      <c r="C103" s="6" t="s">
        <v>91</v>
      </c>
      <c r="D103" s="7">
        <f>SUM(D104+D106)</f>
        <v>1160</v>
      </c>
      <c r="E103" s="7">
        <f>SUM(E104+E106)</f>
        <v>462.9</v>
      </c>
      <c r="F103" s="7">
        <f t="shared" si="3"/>
        <v>39.905172413793096</v>
      </c>
    </row>
    <row r="104" spans="2:6" ht="100.5" customHeight="1">
      <c r="B104" s="5" t="s">
        <v>188</v>
      </c>
      <c r="C104" s="6" t="s">
        <v>92</v>
      </c>
      <c r="D104" s="7">
        <f>SUM(D105)</f>
        <v>1160</v>
      </c>
      <c r="E104" s="7">
        <f>SUM(E105)</f>
        <v>462.9</v>
      </c>
      <c r="F104" s="7">
        <f>SUM(E104/D104)*100</f>
        <v>39.905172413793096</v>
      </c>
    </row>
    <row r="105" spans="2:6" ht="99" customHeight="1">
      <c r="B105" s="5" t="s">
        <v>93</v>
      </c>
      <c r="C105" s="6" t="s">
        <v>94</v>
      </c>
      <c r="D105" s="7">
        <v>1160</v>
      </c>
      <c r="E105" s="7">
        <v>462.9</v>
      </c>
      <c r="F105" s="7">
        <f>SUM(E105/D105)*100</f>
        <v>39.905172413793096</v>
      </c>
    </row>
    <row r="106" spans="2:6" ht="95.25" customHeight="1">
      <c r="B106" s="5" t="s">
        <v>128</v>
      </c>
      <c r="C106" s="6" t="s">
        <v>127</v>
      </c>
      <c r="D106" s="7">
        <f>SUM(D107)</f>
        <v>0</v>
      </c>
      <c r="E106" s="7">
        <v>0</v>
      </c>
      <c r="F106" s="7">
        <v>0</v>
      </c>
    </row>
    <row r="107" spans="2:6" ht="96.75" customHeight="1">
      <c r="B107" s="5" t="s">
        <v>129</v>
      </c>
      <c r="C107" s="6" t="s">
        <v>142</v>
      </c>
      <c r="D107" s="7">
        <v>0</v>
      </c>
      <c r="E107" s="7">
        <v>0</v>
      </c>
      <c r="F107" s="7">
        <v>0</v>
      </c>
    </row>
    <row r="108" spans="2:6" ht="50.25" customHeight="1">
      <c r="B108" s="5" t="s">
        <v>187</v>
      </c>
      <c r="C108" s="6" t="s">
        <v>95</v>
      </c>
      <c r="D108" s="7">
        <f>SUM(D109,D111)</f>
        <v>10553</v>
      </c>
      <c r="E108" s="33">
        <f>SUM(E109,E111)</f>
        <v>2939.1</v>
      </c>
      <c r="F108" s="7">
        <f aca="true" t="shared" si="4" ref="F108:F116">SUM(E108/D108)*100</f>
        <v>27.850848100066333</v>
      </c>
    </row>
    <row r="109" spans="2:6" ht="39" customHeight="1">
      <c r="B109" s="5" t="s">
        <v>132</v>
      </c>
      <c r="C109" s="6" t="s">
        <v>96</v>
      </c>
      <c r="D109" s="7">
        <f>SUM(D110)</f>
        <v>10553</v>
      </c>
      <c r="E109" s="7">
        <f>SUM(E110)</f>
        <v>2687</v>
      </c>
      <c r="F109" s="7">
        <f t="shared" si="4"/>
        <v>25.461953946745002</v>
      </c>
    </row>
    <row r="110" spans="2:6" ht="53.25" customHeight="1">
      <c r="B110" s="5" t="s">
        <v>133</v>
      </c>
      <c r="C110" s="6" t="s">
        <v>97</v>
      </c>
      <c r="D110" s="7">
        <v>10553</v>
      </c>
      <c r="E110" s="7">
        <v>2687</v>
      </c>
      <c r="F110" s="7">
        <f t="shared" si="4"/>
        <v>25.461953946745002</v>
      </c>
    </row>
    <row r="111" spans="2:6" ht="53.25" customHeight="1">
      <c r="B111" s="5" t="s">
        <v>145</v>
      </c>
      <c r="C111" s="6" t="s">
        <v>143</v>
      </c>
      <c r="D111" s="7">
        <f>SUM(D112)</f>
        <v>0</v>
      </c>
      <c r="E111" s="7">
        <f>SUM(E112)</f>
        <v>252.1</v>
      </c>
      <c r="F111" s="7">
        <v>0</v>
      </c>
    </row>
    <row r="112" spans="2:6" ht="53.25" customHeight="1">
      <c r="B112" s="5" t="s">
        <v>146</v>
      </c>
      <c r="C112" s="6" t="s">
        <v>144</v>
      </c>
      <c r="D112" s="7">
        <v>0</v>
      </c>
      <c r="E112" s="7">
        <v>252.1</v>
      </c>
      <c r="F112" s="7">
        <v>0</v>
      </c>
    </row>
    <row r="113" spans="2:6" ht="70.5" customHeight="1">
      <c r="B113" s="5" t="s">
        <v>275</v>
      </c>
      <c r="C113" s="6" t="s">
        <v>272</v>
      </c>
      <c r="D113" s="7">
        <f>SUM(D114)</f>
        <v>703</v>
      </c>
      <c r="E113" s="7">
        <f>SUM(E114)</f>
        <v>1279.3</v>
      </c>
      <c r="F113" s="7">
        <f t="shared" si="4"/>
        <v>181.97724039829302</v>
      </c>
    </row>
    <row r="114" spans="2:6" ht="67.5" customHeight="1">
      <c r="B114" s="8" t="s">
        <v>276</v>
      </c>
      <c r="C114" s="6" t="s">
        <v>273</v>
      </c>
      <c r="D114" s="7">
        <f>SUM(D115)</f>
        <v>703</v>
      </c>
      <c r="E114" s="7">
        <f>SUM(E115)</f>
        <v>1279.3</v>
      </c>
      <c r="F114" s="7">
        <f t="shared" si="4"/>
        <v>181.97724039829302</v>
      </c>
    </row>
    <row r="115" spans="2:6" ht="82.5" customHeight="1">
      <c r="B115" s="8" t="s">
        <v>277</v>
      </c>
      <c r="C115" s="6" t="s">
        <v>274</v>
      </c>
      <c r="D115" s="7">
        <v>703</v>
      </c>
      <c r="E115" s="7">
        <v>1279.3</v>
      </c>
      <c r="F115" s="7">
        <f t="shared" si="4"/>
        <v>181.97724039829302</v>
      </c>
    </row>
    <row r="116" spans="2:6" ht="22.5" customHeight="1">
      <c r="B116" s="5" t="s">
        <v>98</v>
      </c>
      <c r="C116" s="6" t="s">
        <v>99</v>
      </c>
      <c r="D116" s="7">
        <f>SUM(D117+D151+D153+D155+D158+D167)</f>
        <v>5196.8</v>
      </c>
      <c r="E116" s="33">
        <f>SUM(E117+E153+E155+E158+E167)</f>
        <v>974.6999999999999</v>
      </c>
      <c r="F116" s="7">
        <f t="shared" si="4"/>
        <v>18.755772783251228</v>
      </c>
    </row>
    <row r="117" spans="2:6" ht="36.75" customHeight="1">
      <c r="B117" s="16" t="s">
        <v>325</v>
      </c>
      <c r="C117" s="6" t="s">
        <v>326</v>
      </c>
      <c r="D117" s="33">
        <f>SUM(D118+D120+D123+D127+D131+D133+D135+D137+D139+D142+D146+D149)</f>
        <v>4352.8</v>
      </c>
      <c r="E117" s="7">
        <f>SUM(E118+E120+E123+E127+E131+E133+E135+E137+E139+E142+E144+E146+E149+E151)</f>
        <v>821.1999999999999</v>
      </c>
      <c r="F117" s="7">
        <f aca="true" t="shared" si="5" ref="F117:F169">SUM(E117/D117)*100</f>
        <v>18.866017276235983</v>
      </c>
    </row>
    <row r="118" spans="2:6" ht="51.75" customHeight="1">
      <c r="B118" s="16" t="s">
        <v>392</v>
      </c>
      <c r="C118" s="6" t="s">
        <v>327</v>
      </c>
      <c r="D118" s="33">
        <f>SUM(D119)</f>
        <v>139</v>
      </c>
      <c r="E118" s="7">
        <f>SUM(E119)</f>
        <v>7.9</v>
      </c>
      <c r="F118" s="7">
        <f t="shared" si="5"/>
        <v>5.683453237410072</v>
      </c>
    </row>
    <row r="119" spans="2:6" ht="66.75" customHeight="1">
      <c r="B119" s="16" t="s">
        <v>393</v>
      </c>
      <c r="C119" s="6" t="s">
        <v>328</v>
      </c>
      <c r="D119" s="33">
        <v>139</v>
      </c>
      <c r="E119" s="7">
        <v>7.9</v>
      </c>
      <c r="F119" s="7">
        <f t="shared" si="5"/>
        <v>5.683453237410072</v>
      </c>
    </row>
    <row r="120" spans="2:6" ht="89.25" customHeight="1">
      <c r="B120" s="16" t="s">
        <v>394</v>
      </c>
      <c r="C120" s="6" t="s">
        <v>329</v>
      </c>
      <c r="D120" s="33">
        <f>SUM(D121:D122)</f>
        <v>218.3</v>
      </c>
      <c r="E120" s="7">
        <f>SUM(E121:E122)</f>
        <v>128.6</v>
      </c>
      <c r="F120" s="7">
        <f t="shared" si="5"/>
        <v>58.90975721484195</v>
      </c>
    </row>
    <row r="121" spans="2:6" ht="120.75" customHeight="1">
      <c r="B121" s="16" t="s">
        <v>395</v>
      </c>
      <c r="C121" s="6" t="s">
        <v>330</v>
      </c>
      <c r="D121" s="33">
        <v>0.3</v>
      </c>
      <c r="E121" s="7">
        <v>0</v>
      </c>
      <c r="F121" s="7">
        <f t="shared" si="5"/>
        <v>0</v>
      </c>
    </row>
    <row r="122" spans="2:6" ht="115.5" customHeight="1">
      <c r="B122" s="16" t="s">
        <v>396</v>
      </c>
      <c r="C122" s="6" t="s">
        <v>331</v>
      </c>
      <c r="D122" s="33">
        <v>218</v>
      </c>
      <c r="E122" s="7">
        <v>128.6</v>
      </c>
      <c r="F122" s="7">
        <f t="shared" si="5"/>
        <v>58.990825688073386</v>
      </c>
    </row>
    <row r="123" spans="2:9" ht="60" customHeight="1">
      <c r="B123" s="16" t="s">
        <v>397</v>
      </c>
      <c r="C123" s="6" t="s">
        <v>332</v>
      </c>
      <c r="D123" s="33">
        <f>SUM(D124+D125+D126)</f>
        <v>55</v>
      </c>
      <c r="E123" s="33">
        <f>SUM(E124+E125+E126)</f>
        <v>7.6000000000000005</v>
      </c>
      <c r="F123" s="7">
        <f t="shared" si="5"/>
        <v>13.818181818181818</v>
      </c>
      <c r="I123" s="27"/>
    </row>
    <row r="124" spans="2:6" ht="85.5" customHeight="1">
      <c r="B124" s="16" t="s">
        <v>435</v>
      </c>
      <c r="C124" s="6" t="s">
        <v>436</v>
      </c>
      <c r="D124" s="33">
        <v>10</v>
      </c>
      <c r="E124" s="7">
        <v>5</v>
      </c>
      <c r="F124" s="7">
        <f t="shared" si="5"/>
        <v>50</v>
      </c>
    </row>
    <row r="125" spans="2:6" ht="70.5" customHeight="1">
      <c r="B125" s="18" t="s">
        <v>414</v>
      </c>
      <c r="C125" s="6" t="s">
        <v>413</v>
      </c>
      <c r="D125" s="33">
        <v>40</v>
      </c>
      <c r="E125" s="7">
        <v>2.4</v>
      </c>
      <c r="F125" s="7">
        <f t="shared" si="5"/>
        <v>6</v>
      </c>
    </row>
    <row r="126" spans="2:6" ht="70.5" customHeight="1">
      <c r="B126" s="19" t="s">
        <v>416</v>
      </c>
      <c r="C126" s="6" t="s">
        <v>415</v>
      </c>
      <c r="D126" s="33">
        <v>5</v>
      </c>
      <c r="E126" s="7">
        <v>0.2</v>
      </c>
      <c r="F126" s="7">
        <f t="shared" si="5"/>
        <v>4</v>
      </c>
    </row>
    <row r="127" spans="2:6" ht="63" customHeight="1">
      <c r="B127" s="16" t="s">
        <v>398</v>
      </c>
      <c r="C127" s="6" t="s">
        <v>333</v>
      </c>
      <c r="D127" s="33">
        <f>SUM(D128+D129+D130)</f>
        <v>33</v>
      </c>
      <c r="E127" s="7">
        <f>SUM(E128+E129+E130)</f>
        <v>6</v>
      </c>
      <c r="F127" s="7">
        <f t="shared" si="5"/>
        <v>18.181818181818183</v>
      </c>
    </row>
    <row r="128" spans="2:6" ht="105.75" customHeight="1">
      <c r="B128" s="16" t="s">
        <v>399</v>
      </c>
      <c r="C128" s="6" t="s">
        <v>334</v>
      </c>
      <c r="D128" s="33">
        <v>15</v>
      </c>
      <c r="E128" s="7">
        <v>2</v>
      </c>
      <c r="F128" s="7">
        <f t="shared" si="5"/>
        <v>13.333333333333334</v>
      </c>
    </row>
    <row r="129" spans="2:6" ht="84.75" customHeight="1">
      <c r="B129" s="22" t="s">
        <v>437</v>
      </c>
      <c r="C129" s="6" t="s">
        <v>438</v>
      </c>
      <c r="D129" s="33">
        <v>8</v>
      </c>
      <c r="E129" s="7">
        <v>4</v>
      </c>
      <c r="F129" s="7">
        <f t="shared" si="5"/>
        <v>50</v>
      </c>
    </row>
    <row r="130" spans="2:6" ht="84" customHeight="1">
      <c r="B130" s="19" t="s">
        <v>418</v>
      </c>
      <c r="C130" s="6" t="s">
        <v>417</v>
      </c>
      <c r="D130" s="33">
        <v>10</v>
      </c>
      <c r="E130" s="7">
        <v>0</v>
      </c>
      <c r="F130" s="7">
        <f t="shared" si="5"/>
        <v>0</v>
      </c>
    </row>
    <row r="131" spans="2:6" ht="63" customHeight="1">
      <c r="B131" s="16" t="s">
        <v>400</v>
      </c>
      <c r="C131" s="6" t="s">
        <v>335</v>
      </c>
      <c r="D131" s="33">
        <f>SUM(D132)</f>
        <v>747.5</v>
      </c>
      <c r="E131" s="7">
        <f>SUM(E132)</f>
        <v>3</v>
      </c>
      <c r="F131" s="7">
        <f t="shared" si="5"/>
        <v>0.4013377926421404</v>
      </c>
    </row>
    <row r="132" spans="2:6" ht="97.5" customHeight="1">
      <c r="B132" s="16" t="s">
        <v>401</v>
      </c>
      <c r="C132" s="6" t="s">
        <v>336</v>
      </c>
      <c r="D132" s="33">
        <v>747.5</v>
      </c>
      <c r="E132" s="7">
        <v>3</v>
      </c>
      <c r="F132" s="7">
        <f t="shared" si="5"/>
        <v>0.4013377926421404</v>
      </c>
    </row>
    <row r="133" spans="2:6" ht="97.5" customHeight="1">
      <c r="B133" s="22" t="s">
        <v>439</v>
      </c>
      <c r="C133" s="6" t="s">
        <v>440</v>
      </c>
      <c r="D133" s="33">
        <f>SUM(D134)</f>
        <v>2</v>
      </c>
      <c r="E133" s="7">
        <f>SUM(E134)</f>
        <v>0</v>
      </c>
      <c r="F133" s="7">
        <f t="shared" si="5"/>
        <v>0</v>
      </c>
    </row>
    <row r="134" spans="2:6" ht="97.5" customHeight="1">
      <c r="B134" s="22" t="s">
        <v>441</v>
      </c>
      <c r="C134" s="6" t="s">
        <v>442</v>
      </c>
      <c r="D134" s="33">
        <v>2</v>
      </c>
      <c r="E134" s="7">
        <v>0</v>
      </c>
      <c r="F134" s="7">
        <f t="shared" si="5"/>
        <v>0</v>
      </c>
    </row>
    <row r="135" spans="2:6" ht="62.25" customHeight="1">
      <c r="B135" s="32" t="s">
        <v>474</v>
      </c>
      <c r="C135" s="6" t="s">
        <v>476</v>
      </c>
      <c r="D135" s="33">
        <f>SUM(D136)</f>
        <v>3</v>
      </c>
      <c r="E135" s="7">
        <f>SUM(E136)</f>
        <v>0</v>
      </c>
      <c r="F135" s="7">
        <f>SUM(E135/D135)*100</f>
        <v>0</v>
      </c>
    </row>
    <row r="136" spans="2:6" ht="80.25" customHeight="1">
      <c r="B136" s="32" t="s">
        <v>475</v>
      </c>
      <c r="C136" s="6" t="s">
        <v>477</v>
      </c>
      <c r="D136" s="33">
        <v>3</v>
      </c>
      <c r="E136" s="7">
        <v>0</v>
      </c>
      <c r="F136" s="7">
        <f>SUM(E136/D136)*100</f>
        <v>0</v>
      </c>
    </row>
    <row r="137" spans="2:6" ht="69" customHeight="1">
      <c r="B137" s="16" t="s">
        <v>402</v>
      </c>
      <c r="C137" s="6" t="s">
        <v>337</v>
      </c>
      <c r="D137" s="33">
        <f>SUM(D138)</f>
        <v>188</v>
      </c>
      <c r="E137" s="7">
        <f>SUM(E138)</f>
        <v>14</v>
      </c>
      <c r="F137" s="7">
        <f t="shared" si="5"/>
        <v>7.446808510638298</v>
      </c>
    </row>
    <row r="138" spans="2:6" ht="100.5" customHeight="1">
      <c r="B138" s="18" t="s">
        <v>420</v>
      </c>
      <c r="C138" s="6" t="s">
        <v>419</v>
      </c>
      <c r="D138" s="33">
        <v>188</v>
      </c>
      <c r="E138" s="7">
        <v>14</v>
      </c>
      <c r="F138" s="7">
        <f t="shared" si="5"/>
        <v>7.446808510638298</v>
      </c>
    </row>
    <row r="139" spans="2:6" ht="64.5" customHeight="1">
      <c r="B139" s="16" t="s">
        <v>403</v>
      </c>
      <c r="C139" s="6" t="s">
        <v>338</v>
      </c>
      <c r="D139" s="33">
        <f>SUM(D140:D141)</f>
        <v>36</v>
      </c>
      <c r="E139" s="7">
        <f>SUM(E140:E141)</f>
        <v>11.9</v>
      </c>
      <c r="F139" s="7">
        <f t="shared" si="5"/>
        <v>33.05555555555556</v>
      </c>
    </row>
    <row r="140" spans="2:6" ht="114.75" customHeight="1">
      <c r="B140" s="16" t="s">
        <v>404</v>
      </c>
      <c r="C140" s="6" t="s">
        <v>339</v>
      </c>
      <c r="D140" s="33">
        <v>36</v>
      </c>
      <c r="E140" s="7">
        <v>11.9</v>
      </c>
      <c r="F140" s="7">
        <f t="shared" si="5"/>
        <v>33.05555555555556</v>
      </c>
    </row>
    <row r="141" spans="2:6" ht="111.75" customHeight="1" hidden="1">
      <c r="B141" s="16" t="s">
        <v>405</v>
      </c>
      <c r="C141" s="6" t="s">
        <v>340</v>
      </c>
      <c r="D141" s="33"/>
      <c r="E141" s="7"/>
      <c r="F141" s="7" t="e">
        <f t="shared" si="5"/>
        <v>#DIV/0!</v>
      </c>
    </row>
    <row r="142" spans="2:6" ht="65.25" customHeight="1">
      <c r="B142" s="16" t="s">
        <v>406</v>
      </c>
      <c r="C142" s="6" t="s">
        <v>343</v>
      </c>
      <c r="D142" s="33">
        <f>SUM(D143)</f>
        <v>4</v>
      </c>
      <c r="E142" s="7">
        <f>SUM(E143)</f>
        <v>0.5</v>
      </c>
      <c r="F142" s="7">
        <f t="shared" si="5"/>
        <v>12.5</v>
      </c>
    </row>
    <row r="143" spans="2:6" ht="95.25" customHeight="1">
      <c r="B143" s="16" t="s">
        <v>407</v>
      </c>
      <c r="C143" s="6" t="s">
        <v>344</v>
      </c>
      <c r="D143" s="33">
        <v>4</v>
      </c>
      <c r="E143" s="7">
        <v>0.5</v>
      </c>
      <c r="F143" s="7">
        <f t="shared" si="5"/>
        <v>12.5</v>
      </c>
    </row>
    <row r="144" spans="2:6" ht="95.25" customHeight="1">
      <c r="B144" s="32" t="s">
        <v>478</v>
      </c>
      <c r="C144" s="6" t="s">
        <v>480</v>
      </c>
      <c r="D144" s="33">
        <f>SUM(D145)</f>
        <v>0</v>
      </c>
      <c r="E144" s="7">
        <f>SUM(E145)</f>
        <v>-0.6</v>
      </c>
      <c r="F144" s="7">
        <v>0</v>
      </c>
    </row>
    <row r="145" spans="2:6" ht="95.25" customHeight="1">
      <c r="B145" s="32" t="s">
        <v>479</v>
      </c>
      <c r="C145" s="6" t="s">
        <v>481</v>
      </c>
      <c r="D145" s="33">
        <v>0</v>
      </c>
      <c r="E145" s="7">
        <v>-0.6</v>
      </c>
      <c r="F145" s="7">
        <v>0</v>
      </c>
    </row>
    <row r="146" spans="2:6" ht="58.5" customHeight="1">
      <c r="B146" s="16" t="s">
        <v>408</v>
      </c>
      <c r="C146" s="6" t="s">
        <v>341</v>
      </c>
      <c r="D146" s="33">
        <f>SUM(D147:D148)</f>
        <v>994</v>
      </c>
      <c r="E146" s="7">
        <f>SUM(E147:E148)</f>
        <v>77</v>
      </c>
      <c r="F146" s="7">
        <f t="shared" si="5"/>
        <v>7.746478873239436</v>
      </c>
    </row>
    <row r="147" spans="2:6" ht="94.5" customHeight="1">
      <c r="B147" s="16" t="s">
        <v>409</v>
      </c>
      <c r="C147" s="6" t="s">
        <v>342</v>
      </c>
      <c r="D147" s="33">
        <v>46</v>
      </c>
      <c r="E147" s="7">
        <v>0</v>
      </c>
      <c r="F147" s="7">
        <f t="shared" si="5"/>
        <v>0</v>
      </c>
    </row>
    <row r="148" spans="2:6" ht="88.5" customHeight="1">
      <c r="B148" s="16" t="s">
        <v>410</v>
      </c>
      <c r="C148" s="6" t="s">
        <v>345</v>
      </c>
      <c r="D148" s="33">
        <v>948</v>
      </c>
      <c r="E148" s="7">
        <v>77</v>
      </c>
      <c r="F148" s="7">
        <f t="shared" si="5"/>
        <v>8.122362869198312</v>
      </c>
    </row>
    <row r="149" spans="2:6" ht="70.5" customHeight="1">
      <c r="B149" s="16" t="s">
        <v>411</v>
      </c>
      <c r="C149" s="6" t="s">
        <v>346</v>
      </c>
      <c r="D149" s="33">
        <f>SUM(D150)</f>
        <v>1933</v>
      </c>
      <c r="E149" s="7">
        <f>SUM(E150)</f>
        <v>565.3</v>
      </c>
      <c r="F149" s="7">
        <f t="shared" si="5"/>
        <v>29.24469736161407</v>
      </c>
    </row>
    <row r="150" spans="2:6" ht="102" customHeight="1">
      <c r="B150" s="16" t="s">
        <v>412</v>
      </c>
      <c r="C150" s="6" t="s">
        <v>347</v>
      </c>
      <c r="D150" s="33">
        <v>1933</v>
      </c>
      <c r="E150" s="7">
        <v>565.3</v>
      </c>
      <c r="F150" s="7">
        <f t="shared" si="5"/>
        <v>29.24469736161407</v>
      </c>
    </row>
    <row r="151" spans="2:6" ht="102" customHeight="1">
      <c r="B151" s="23" t="s">
        <v>448</v>
      </c>
      <c r="C151" s="6" t="s">
        <v>447</v>
      </c>
      <c r="D151" s="33">
        <f>SUM(D152)</f>
        <v>48</v>
      </c>
      <c r="E151" s="7">
        <f>SUM(E152)</f>
        <v>0</v>
      </c>
      <c r="F151" s="7">
        <v>0</v>
      </c>
    </row>
    <row r="152" spans="2:6" ht="137.25" customHeight="1">
      <c r="B152" s="23" t="s">
        <v>450</v>
      </c>
      <c r="C152" s="6" t="s">
        <v>449</v>
      </c>
      <c r="D152" s="33">
        <v>48</v>
      </c>
      <c r="E152" s="7">
        <v>0</v>
      </c>
      <c r="F152" s="7">
        <v>0</v>
      </c>
    </row>
    <row r="153" spans="2:6" ht="40.5" customHeight="1">
      <c r="B153" s="16" t="s">
        <v>348</v>
      </c>
      <c r="C153" s="6" t="s">
        <v>350</v>
      </c>
      <c r="D153" s="33">
        <f>SUM(D154)</f>
        <v>215</v>
      </c>
      <c r="E153" s="7">
        <f>SUM(E154)</f>
        <v>26</v>
      </c>
      <c r="F153" s="7">
        <f t="shared" si="5"/>
        <v>12.093023255813954</v>
      </c>
    </row>
    <row r="154" spans="2:6" ht="66" customHeight="1">
      <c r="B154" s="16" t="s">
        <v>349</v>
      </c>
      <c r="C154" s="6" t="s">
        <v>351</v>
      </c>
      <c r="D154" s="33">
        <v>215</v>
      </c>
      <c r="E154" s="7">
        <v>26</v>
      </c>
      <c r="F154" s="7">
        <f t="shared" si="5"/>
        <v>12.093023255813954</v>
      </c>
    </row>
    <row r="155" spans="2:6" ht="100.5" customHeight="1">
      <c r="B155" s="16" t="s">
        <v>352</v>
      </c>
      <c r="C155" s="6" t="s">
        <v>354</v>
      </c>
      <c r="D155" s="33">
        <f>SUM(D156:D157)</f>
        <v>56</v>
      </c>
      <c r="E155" s="7">
        <f>SUM(E156:E157)</f>
        <v>18.9</v>
      </c>
      <c r="F155" s="7">
        <f t="shared" si="5"/>
        <v>33.75</v>
      </c>
    </row>
    <row r="156" spans="2:6" ht="55.5" customHeight="1">
      <c r="B156" s="16" t="s">
        <v>353</v>
      </c>
      <c r="C156" s="6" t="s">
        <v>355</v>
      </c>
      <c r="D156" s="33">
        <v>51</v>
      </c>
      <c r="E156" s="7">
        <v>18.9</v>
      </c>
      <c r="F156" s="7">
        <f t="shared" si="5"/>
        <v>37.05882352941176</v>
      </c>
    </row>
    <row r="157" spans="2:6" ht="90.75" customHeight="1">
      <c r="B157" s="16" t="s">
        <v>357</v>
      </c>
      <c r="C157" s="6" t="s">
        <v>356</v>
      </c>
      <c r="D157" s="33">
        <v>5</v>
      </c>
      <c r="E157" s="7">
        <v>0</v>
      </c>
      <c r="F157" s="7">
        <f t="shared" si="5"/>
        <v>0</v>
      </c>
    </row>
    <row r="158" spans="2:6" ht="22.5" customHeight="1">
      <c r="B158" s="16" t="s">
        <v>358</v>
      </c>
      <c r="C158" s="6" t="s">
        <v>361</v>
      </c>
      <c r="D158" s="33">
        <f>SUM(D159+D164+D162)</f>
        <v>25</v>
      </c>
      <c r="E158" s="7">
        <f>SUM(E159+E164+E162)</f>
        <v>40.4</v>
      </c>
      <c r="F158" s="7">
        <f t="shared" si="5"/>
        <v>161.6</v>
      </c>
    </row>
    <row r="159" spans="2:6" ht="87" customHeight="1">
      <c r="B159" s="16" t="s">
        <v>359</v>
      </c>
      <c r="C159" s="6" t="s">
        <v>362</v>
      </c>
      <c r="D159" s="7">
        <f>SUM(D161+D160)</f>
        <v>20</v>
      </c>
      <c r="E159" s="7">
        <f>SUM(E161+E160)</f>
        <v>0</v>
      </c>
      <c r="F159" s="7">
        <f t="shared" si="5"/>
        <v>0</v>
      </c>
    </row>
    <row r="160" spans="2:6" ht="60.75" customHeight="1">
      <c r="B160" s="24" t="s">
        <v>452</v>
      </c>
      <c r="C160" s="6" t="s">
        <v>451</v>
      </c>
      <c r="D160" s="7">
        <v>0</v>
      </c>
      <c r="E160" s="7">
        <v>0</v>
      </c>
      <c r="F160" s="7">
        <v>0</v>
      </c>
    </row>
    <row r="161" spans="2:6" ht="70.5" customHeight="1">
      <c r="B161" s="16" t="s">
        <v>360</v>
      </c>
      <c r="C161" s="6" t="s">
        <v>363</v>
      </c>
      <c r="D161" s="7">
        <v>20</v>
      </c>
      <c r="E161" s="7">
        <v>0</v>
      </c>
      <c r="F161" s="7">
        <f t="shared" si="5"/>
        <v>0</v>
      </c>
    </row>
    <row r="162" spans="2:6" ht="54" customHeight="1">
      <c r="B162" s="23" t="s">
        <v>455</v>
      </c>
      <c r="C162" s="6" t="s">
        <v>453</v>
      </c>
      <c r="D162" s="7">
        <f>SUM(D163)</f>
        <v>0</v>
      </c>
      <c r="E162" s="7">
        <f>SUM(E163)</f>
        <v>0</v>
      </c>
      <c r="F162" s="7">
        <v>0</v>
      </c>
    </row>
    <row r="163" spans="2:6" ht="65.25" customHeight="1">
      <c r="B163" s="23" t="s">
        <v>456</v>
      </c>
      <c r="C163" s="6" t="s">
        <v>454</v>
      </c>
      <c r="D163" s="7">
        <v>0</v>
      </c>
      <c r="E163" s="7">
        <v>0</v>
      </c>
      <c r="F163" s="7">
        <v>0</v>
      </c>
    </row>
    <row r="164" spans="2:6" ht="73.5" customHeight="1">
      <c r="B164" s="16" t="s">
        <v>364</v>
      </c>
      <c r="C164" s="6" t="s">
        <v>366</v>
      </c>
      <c r="D164" s="7">
        <f>SUM(D165:D166)</f>
        <v>5</v>
      </c>
      <c r="E164" s="7">
        <f>SUM(E165:E166)</f>
        <v>40.4</v>
      </c>
      <c r="F164" s="7">
        <f t="shared" si="5"/>
        <v>808</v>
      </c>
    </row>
    <row r="165" spans="2:6" ht="76.5" customHeight="1">
      <c r="B165" s="16" t="s">
        <v>365</v>
      </c>
      <c r="C165" s="6" t="s">
        <v>367</v>
      </c>
      <c r="D165" s="7">
        <v>5</v>
      </c>
      <c r="E165" s="7">
        <v>40.4</v>
      </c>
      <c r="F165" s="7">
        <f t="shared" si="5"/>
        <v>808</v>
      </c>
    </row>
    <row r="166" spans="2:6" ht="80.25" customHeight="1">
      <c r="B166" s="16" t="s">
        <v>369</v>
      </c>
      <c r="C166" s="6" t="s">
        <v>368</v>
      </c>
      <c r="D166" s="7">
        <v>0</v>
      </c>
      <c r="E166" s="7">
        <v>0</v>
      </c>
      <c r="F166" s="7">
        <v>0</v>
      </c>
    </row>
    <row r="167" spans="2:6" ht="22.5" customHeight="1">
      <c r="B167" s="16" t="s">
        <v>370</v>
      </c>
      <c r="C167" s="6" t="s">
        <v>373</v>
      </c>
      <c r="D167" s="33">
        <f>SUM(D168)</f>
        <v>500</v>
      </c>
      <c r="E167" s="7">
        <f>SUM(E168)</f>
        <v>68.2</v>
      </c>
      <c r="F167" s="7">
        <f t="shared" si="5"/>
        <v>13.639999999999999</v>
      </c>
    </row>
    <row r="168" spans="2:6" ht="35.25" customHeight="1">
      <c r="B168" s="16" t="s">
        <v>371</v>
      </c>
      <c r="C168" s="6" t="s">
        <v>374</v>
      </c>
      <c r="D168" s="7">
        <f>SUM(D169)</f>
        <v>500</v>
      </c>
      <c r="E168" s="7">
        <f>SUM(E169)</f>
        <v>68.2</v>
      </c>
      <c r="F168" s="7">
        <f t="shared" si="5"/>
        <v>13.639999999999999</v>
      </c>
    </row>
    <row r="169" spans="2:6" ht="66.75" customHeight="1">
      <c r="B169" s="16" t="s">
        <v>372</v>
      </c>
      <c r="C169" s="6" t="s">
        <v>375</v>
      </c>
      <c r="D169" s="7">
        <v>500</v>
      </c>
      <c r="E169" s="7">
        <v>68.2</v>
      </c>
      <c r="F169" s="7">
        <f t="shared" si="5"/>
        <v>13.639999999999999</v>
      </c>
    </row>
    <row r="170" spans="2:6" ht="15.75">
      <c r="B170" s="5" t="s">
        <v>100</v>
      </c>
      <c r="C170" s="6" t="s">
        <v>101</v>
      </c>
      <c r="D170" s="7">
        <f>SUM(D171+D173)</f>
        <v>0</v>
      </c>
      <c r="E170" s="7">
        <f>SUM(E171+E173)</f>
        <v>2.2</v>
      </c>
      <c r="F170" s="7">
        <v>0</v>
      </c>
    </row>
    <row r="171" spans="2:6" ht="19.5" customHeight="1">
      <c r="B171" s="5" t="s">
        <v>102</v>
      </c>
      <c r="C171" s="6" t="s">
        <v>103</v>
      </c>
      <c r="D171" s="7">
        <f>SUM(D172)</f>
        <v>0</v>
      </c>
      <c r="E171" s="7">
        <f>SUM(E172)</f>
        <v>2.2</v>
      </c>
      <c r="F171" s="7">
        <v>0</v>
      </c>
    </row>
    <row r="172" spans="2:6" ht="33.75" customHeight="1">
      <c r="B172" s="5" t="s">
        <v>104</v>
      </c>
      <c r="C172" s="6" t="s">
        <v>105</v>
      </c>
      <c r="D172" s="7">
        <v>0</v>
      </c>
      <c r="E172" s="7">
        <v>2.2</v>
      </c>
      <c r="F172" s="7">
        <v>0</v>
      </c>
    </row>
    <row r="173" spans="2:6" ht="33.75" customHeight="1">
      <c r="B173" s="10" t="s">
        <v>280</v>
      </c>
      <c r="C173" s="6" t="s">
        <v>278</v>
      </c>
      <c r="D173" s="7">
        <f>SUM(D174)</f>
        <v>0</v>
      </c>
      <c r="E173" s="7">
        <f>SUM(E174)</f>
        <v>0</v>
      </c>
      <c r="F173" s="7">
        <v>0</v>
      </c>
    </row>
    <row r="174" spans="2:6" ht="33.75" customHeight="1">
      <c r="B174" s="8" t="s">
        <v>281</v>
      </c>
      <c r="C174" s="6" t="s">
        <v>279</v>
      </c>
      <c r="D174" s="7">
        <v>0</v>
      </c>
      <c r="E174" s="7">
        <v>0</v>
      </c>
      <c r="F174" s="7">
        <v>0</v>
      </c>
    </row>
    <row r="175" spans="2:6" ht="18.75" customHeight="1">
      <c r="B175" s="5" t="s">
        <v>106</v>
      </c>
      <c r="C175" s="6" t="s">
        <v>107</v>
      </c>
      <c r="D175" s="7">
        <f>SUM(D176,D237,D244,D240,D231,D234)</f>
        <v>4876112</v>
      </c>
      <c r="E175" s="7">
        <f>SUM(E176,E237,E244,E240,E231,E234)</f>
        <v>615035.8999999998</v>
      </c>
      <c r="F175" s="7">
        <f aca="true" t="shared" si="6" ref="F175:F181">SUM(E175/D175)*100</f>
        <v>12.61324391236296</v>
      </c>
    </row>
    <row r="176" spans="2:6" ht="37.5" customHeight="1">
      <c r="B176" s="5" t="s">
        <v>108</v>
      </c>
      <c r="C176" s="6" t="s">
        <v>109</v>
      </c>
      <c r="D176" s="7">
        <f>SUM(D177,D184,D207,D222)</f>
        <v>4876112</v>
      </c>
      <c r="E176" s="7">
        <f>SUM(E177,E184,E207,E222)</f>
        <v>616797.4999999999</v>
      </c>
      <c r="F176" s="7">
        <f t="shared" si="6"/>
        <v>12.649371056284183</v>
      </c>
    </row>
    <row r="177" spans="2:6" ht="20.25" customHeight="1">
      <c r="B177" s="5" t="s">
        <v>192</v>
      </c>
      <c r="C177" s="6" t="s">
        <v>225</v>
      </c>
      <c r="D177" s="7">
        <f>SUM(D178+D180+D182)</f>
        <v>675816.2</v>
      </c>
      <c r="E177" s="7">
        <f>SUM(E178+E180+E182)</f>
        <v>160551.69999999998</v>
      </c>
      <c r="F177" s="7">
        <f t="shared" si="6"/>
        <v>23.75671077432</v>
      </c>
    </row>
    <row r="178" spans="2:6" ht="24.75" customHeight="1">
      <c r="B178" s="5" t="s">
        <v>318</v>
      </c>
      <c r="C178" s="6" t="s">
        <v>226</v>
      </c>
      <c r="D178" s="7">
        <f>SUM(D179)</f>
        <v>564483.5</v>
      </c>
      <c r="E178" s="7">
        <f>SUM(E179)</f>
        <v>142494.4</v>
      </c>
      <c r="F178" s="7">
        <f t="shared" si="6"/>
        <v>25.243324206996302</v>
      </c>
    </row>
    <row r="179" spans="2:6" ht="36.75" customHeight="1">
      <c r="B179" s="5" t="s">
        <v>317</v>
      </c>
      <c r="C179" s="6" t="s">
        <v>227</v>
      </c>
      <c r="D179" s="7">
        <v>564483.5</v>
      </c>
      <c r="E179" s="7">
        <v>142494.4</v>
      </c>
      <c r="F179" s="7">
        <f t="shared" si="6"/>
        <v>25.243324206996302</v>
      </c>
    </row>
    <row r="180" spans="2:6" ht="34.5" customHeight="1">
      <c r="B180" s="5" t="s">
        <v>214</v>
      </c>
      <c r="C180" s="6" t="s">
        <v>228</v>
      </c>
      <c r="D180" s="7">
        <f>SUM(D181)</f>
        <v>111332.7</v>
      </c>
      <c r="E180" s="7">
        <f>SUM(E181)</f>
        <v>18057.3</v>
      </c>
      <c r="F180" s="7">
        <f t="shared" si="6"/>
        <v>16.21922400157366</v>
      </c>
    </row>
    <row r="181" spans="2:6" ht="36" customHeight="1">
      <c r="B181" s="5" t="s">
        <v>215</v>
      </c>
      <c r="C181" s="6" t="s">
        <v>229</v>
      </c>
      <c r="D181" s="7">
        <v>111332.7</v>
      </c>
      <c r="E181" s="7">
        <v>18057.3</v>
      </c>
      <c r="F181" s="7">
        <f t="shared" si="6"/>
        <v>16.21922400157366</v>
      </c>
    </row>
    <row r="182" spans="2:6" ht="35.25" customHeight="1" hidden="1">
      <c r="B182" s="5" t="s">
        <v>291</v>
      </c>
      <c r="C182" s="6" t="s">
        <v>292</v>
      </c>
      <c r="D182" s="7">
        <f>SUM(D183)</f>
        <v>0</v>
      </c>
      <c r="E182" s="7">
        <f>SUM(E183)</f>
        <v>0</v>
      </c>
      <c r="F182" s="7" t="e">
        <f>SUM(E182/D182)*100</f>
        <v>#DIV/0!</v>
      </c>
    </row>
    <row r="183" spans="2:6" ht="15" customHeight="1" hidden="1">
      <c r="B183" s="5" t="s">
        <v>294</v>
      </c>
      <c r="C183" s="6" t="s">
        <v>293</v>
      </c>
      <c r="D183" s="7"/>
      <c r="E183" s="7"/>
      <c r="F183" s="7" t="e">
        <f>SUM(E183/D183)*100</f>
        <v>#DIV/0!</v>
      </c>
    </row>
    <row r="184" spans="2:6" ht="36.75" customHeight="1">
      <c r="B184" s="5" t="s">
        <v>175</v>
      </c>
      <c r="C184" s="6" t="s">
        <v>290</v>
      </c>
      <c r="D184" s="7">
        <f>D185+D187+D189+D191+D193+D195+D197+D199+D201+D203+D205</f>
        <v>1934692.4999999998</v>
      </c>
      <c r="E184" s="7">
        <f>E185+E187+E189+E191+E193+E195+E197+E199+E201+E203+E205</f>
        <v>13345.900000000001</v>
      </c>
      <c r="F184" s="7">
        <f>SUM(E184/D184)*100</f>
        <v>0.6898202169078551</v>
      </c>
    </row>
    <row r="185" spans="2:6" ht="36.75" customHeight="1">
      <c r="B185" s="25" t="s">
        <v>463</v>
      </c>
      <c r="C185" s="6" t="s">
        <v>464</v>
      </c>
      <c r="D185" s="7">
        <f>SUM(D186)</f>
        <v>99884.9</v>
      </c>
      <c r="E185" s="7">
        <f>SUM(E186)</f>
        <v>0</v>
      </c>
      <c r="F185" s="7">
        <v>0</v>
      </c>
    </row>
    <row r="186" spans="2:6" ht="68.25" customHeight="1">
      <c r="B186" s="25" t="s">
        <v>462</v>
      </c>
      <c r="C186" s="6" t="s">
        <v>465</v>
      </c>
      <c r="D186" s="7">
        <v>99884.9</v>
      </c>
      <c r="E186" s="7">
        <v>0</v>
      </c>
      <c r="F186" s="7">
        <f>SUM(E186/D186)*100</f>
        <v>0</v>
      </c>
    </row>
    <row r="187" spans="2:6" ht="105.75" customHeight="1">
      <c r="B187" s="16" t="s">
        <v>299</v>
      </c>
      <c r="C187" s="14" t="s">
        <v>295</v>
      </c>
      <c r="D187" s="7">
        <f>SUM(D188)</f>
        <v>665194</v>
      </c>
      <c r="E187" s="7">
        <f>SUM(E188)</f>
        <v>1330.7</v>
      </c>
      <c r="F187" s="7">
        <f aca="true" t="shared" si="7" ref="F187:F196">SUM(E187/D187)*100</f>
        <v>0.20004690361007466</v>
      </c>
    </row>
    <row r="188" spans="2:6" ht="115.5" customHeight="1">
      <c r="B188" s="16" t="s">
        <v>300</v>
      </c>
      <c r="C188" s="6" t="s">
        <v>296</v>
      </c>
      <c r="D188" s="7">
        <v>665194</v>
      </c>
      <c r="E188" s="7">
        <v>1330.7</v>
      </c>
      <c r="F188" s="7">
        <f t="shared" si="7"/>
        <v>0.20004690361007466</v>
      </c>
    </row>
    <row r="189" spans="2:6" ht="82.5" customHeight="1">
      <c r="B189" s="16" t="s">
        <v>301</v>
      </c>
      <c r="C189" s="6" t="s">
        <v>297</v>
      </c>
      <c r="D189" s="7">
        <f>SUM(D190)</f>
        <v>1040432</v>
      </c>
      <c r="E189" s="7">
        <f>SUM(E190)</f>
        <v>2081.4</v>
      </c>
      <c r="F189" s="7">
        <f t="shared" si="7"/>
        <v>0.2000515170621434</v>
      </c>
    </row>
    <row r="190" spans="2:6" ht="85.5" customHeight="1">
      <c r="B190" s="16" t="s">
        <v>302</v>
      </c>
      <c r="C190" s="6" t="s">
        <v>298</v>
      </c>
      <c r="D190" s="7">
        <v>1040432</v>
      </c>
      <c r="E190" s="7">
        <v>2081.4</v>
      </c>
      <c r="F190" s="7">
        <f t="shared" si="7"/>
        <v>0.2000515170621434</v>
      </c>
    </row>
    <row r="191" spans="2:6" ht="73.5" customHeight="1">
      <c r="B191" s="31" t="s">
        <v>466</v>
      </c>
      <c r="C191" s="26" t="s">
        <v>468</v>
      </c>
      <c r="D191" s="7">
        <f>SUM(D192)</f>
        <v>1775.2</v>
      </c>
      <c r="E191" s="7">
        <f>SUM(E192)</f>
        <v>337.6</v>
      </c>
      <c r="F191" s="7">
        <f>SUM(E191/D191)*100</f>
        <v>19.017575484452458</v>
      </c>
    </row>
    <row r="192" spans="2:6" ht="68.25" customHeight="1">
      <c r="B192" s="31" t="s">
        <v>467</v>
      </c>
      <c r="C192" s="26" t="s">
        <v>469</v>
      </c>
      <c r="D192" s="7">
        <v>1775.2</v>
      </c>
      <c r="E192" s="7">
        <v>337.6</v>
      </c>
      <c r="F192" s="7">
        <f>SUM(E192/D192)*100</f>
        <v>19.017575484452458</v>
      </c>
    </row>
    <row r="193" spans="2:6" ht="52.5" customHeight="1">
      <c r="B193" s="20" t="s">
        <v>424</v>
      </c>
      <c r="C193" s="6" t="s">
        <v>422</v>
      </c>
      <c r="D193" s="7">
        <f>SUM(D194)</f>
        <v>44650</v>
      </c>
      <c r="E193" s="7">
        <f>SUM(E194)</f>
        <v>4598.5</v>
      </c>
      <c r="F193" s="7">
        <f t="shared" si="7"/>
        <v>10.2989921612542</v>
      </c>
    </row>
    <row r="194" spans="2:6" ht="66" customHeight="1">
      <c r="B194" s="20" t="s">
        <v>423</v>
      </c>
      <c r="C194" s="6" t="s">
        <v>421</v>
      </c>
      <c r="D194" s="7">
        <v>44650</v>
      </c>
      <c r="E194" s="7">
        <v>4598.5</v>
      </c>
      <c r="F194" s="7">
        <f t="shared" si="7"/>
        <v>10.2989921612542</v>
      </c>
    </row>
    <row r="195" spans="2:6" ht="60" customHeight="1">
      <c r="B195" s="16" t="s">
        <v>378</v>
      </c>
      <c r="C195" s="6" t="s">
        <v>376</v>
      </c>
      <c r="D195" s="7">
        <f>SUM(D196)</f>
        <v>609.5</v>
      </c>
      <c r="E195" s="7">
        <f>SUM(E196)</f>
        <v>0</v>
      </c>
      <c r="F195" s="7">
        <f t="shared" si="7"/>
        <v>0</v>
      </c>
    </row>
    <row r="196" spans="2:6" ht="68.25" customHeight="1">
      <c r="B196" s="16" t="s">
        <v>379</v>
      </c>
      <c r="C196" s="6" t="s">
        <v>377</v>
      </c>
      <c r="D196" s="7">
        <v>609.5</v>
      </c>
      <c r="E196" s="7">
        <v>0</v>
      </c>
      <c r="F196" s="7">
        <f t="shared" si="7"/>
        <v>0</v>
      </c>
    </row>
    <row r="197" spans="2:6" ht="43.5" customHeight="1">
      <c r="B197" s="5" t="s">
        <v>284</v>
      </c>
      <c r="C197" s="6" t="s">
        <v>282</v>
      </c>
      <c r="D197" s="7">
        <f>SUM(D198)</f>
        <v>1877.7</v>
      </c>
      <c r="E197" s="7">
        <f>SUM(E198)</f>
        <v>1215.4</v>
      </c>
      <c r="F197" s="7">
        <f aca="true" t="shared" si="8" ref="F197:F202">SUM(E197/D197)*100</f>
        <v>64.72812483357299</v>
      </c>
    </row>
    <row r="198" spans="2:6" ht="43.5" customHeight="1">
      <c r="B198" s="5" t="s">
        <v>285</v>
      </c>
      <c r="C198" s="6" t="s">
        <v>283</v>
      </c>
      <c r="D198" s="7">
        <v>1877.7</v>
      </c>
      <c r="E198" s="7">
        <v>1215.4</v>
      </c>
      <c r="F198" s="7">
        <f t="shared" si="8"/>
        <v>64.72812483357299</v>
      </c>
    </row>
    <row r="199" spans="2:6" ht="22.5" customHeight="1">
      <c r="B199" s="10" t="s">
        <v>303</v>
      </c>
      <c r="C199" s="6" t="s">
        <v>230</v>
      </c>
      <c r="D199" s="7">
        <f>SUM(D200)</f>
        <v>7353.5</v>
      </c>
      <c r="E199" s="7">
        <f>SUM(E200)</f>
        <v>0</v>
      </c>
      <c r="F199" s="7">
        <f t="shared" si="8"/>
        <v>0</v>
      </c>
    </row>
    <row r="200" spans="2:6" ht="26.25" customHeight="1">
      <c r="B200" s="5" t="s">
        <v>304</v>
      </c>
      <c r="C200" s="6" t="s">
        <v>231</v>
      </c>
      <c r="D200" s="7">
        <v>7353.5</v>
      </c>
      <c r="E200" s="7">
        <v>0</v>
      </c>
      <c r="F200" s="7">
        <f t="shared" si="8"/>
        <v>0</v>
      </c>
    </row>
    <row r="201" spans="2:6" ht="55.5" customHeight="1">
      <c r="B201" s="5" t="s">
        <v>216</v>
      </c>
      <c r="C201" s="6" t="s">
        <v>232</v>
      </c>
      <c r="D201" s="7">
        <f>SUM(D202)</f>
        <v>14527</v>
      </c>
      <c r="E201" s="7">
        <f>SUM(E202)</f>
        <v>0</v>
      </c>
      <c r="F201" s="7">
        <f t="shared" si="8"/>
        <v>0</v>
      </c>
    </row>
    <row r="202" spans="2:6" ht="67.5" customHeight="1">
      <c r="B202" s="5" t="s">
        <v>217</v>
      </c>
      <c r="C202" s="6" t="s">
        <v>233</v>
      </c>
      <c r="D202" s="7">
        <v>14527</v>
      </c>
      <c r="E202" s="7">
        <v>0</v>
      </c>
      <c r="F202" s="7">
        <f t="shared" si="8"/>
        <v>0</v>
      </c>
    </row>
    <row r="203" spans="2:6" ht="45.75" customHeight="1">
      <c r="B203" s="25" t="s">
        <v>458</v>
      </c>
      <c r="C203" s="28" t="s">
        <v>460</v>
      </c>
      <c r="D203" s="7">
        <f>SUM(D204)</f>
        <v>9352</v>
      </c>
      <c r="E203" s="7">
        <f>SUM(E204)</f>
        <v>0</v>
      </c>
      <c r="F203" s="7">
        <f>SUM(E203/D203)*100</f>
        <v>0</v>
      </c>
    </row>
    <row r="204" spans="2:6" ht="51.75" customHeight="1" thickBot="1">
      <c r="B204" s="29" t="s">
        <v>459</v>
      </c>
      <c r="C204" s="30" t="s">
        <v>461</v>
      </c>
      <c r="D204" s="7">
        <v>9352</v>
      </c>
      <c r="E204" s="7">
        <v>0</v>
      </c>
      <c r="F204" s="7">
        <f>SUM(E204/D204)*100</f>
        <v>0</v>
      </c>
    </row>
    <row r="205" spans="2:6" ht="18.75" customHeight="1">
      <c r="B205" s="5" t="s">
        <v>110</v>
      </c>
      <c r="C205" s="6" t="s">
        <v>234</v>
      </c>
      <c r="D205" s="7">
        <f>SUM(D206)</f>
        <v>49036.7</v>
      </c>
      <c r="E205" s="7">
        <f>SUM(E206)</f>
        <v>3782.3</v>
      </c>
      <c r="F205" s="7">
        <f aca="true" t="shared" si="9" ref="F205:F243">SUM(E205/D205)*100</f>
        <v>7.713202560531195</v>
      </c>
    </row>
    <row r="206" spans="2:6" ht="19.5" customHeight="1">
      <c r="B206" s="5" t="s">
        <v>111</v>
      </c>
      <c r="C206" s="6" t="s">
        <v>235</v>
      </c>
      <c r="D206" s="7">
        <v>49036.7</v>
      </c>
      <c r="E206" s="7">
        <v>3782.3</v>
      </c>
      <c r="F206" s="7">
        <f t="shared" si="9"/>
        <v>7.713202560531195</v>
      </c>
    </row>
    <row r="207" spans="2:6" ht="21.75" customHeight="1">
      <c r="B207" s="5" t="s">
        <v>191</v>
      </c>
      <c r="C207" s="6" t="s">
        <v>236</v>
      </c>
      <c r="D207" s="7">
        <f>SUM(D208,D210,D212,D214,D216,D218,D220)</f>
        <v>2200052.1</v>
      </c>
      <c r="E207" s="33">
        <f>SUM(E208,E210,E212,E214,E216,E218,E220)</f>
        <v>424193.3</v>
      </c>
      <c r="F207" s="7">
        <f t="shared" si="9"/>
        <v>19.281057025876795</v>
      </c>
    </row>
    <row r="208" spans="2:6" ht="34.5" customHeight="1">
      <c r="B208" s="5" t="s">
        <v>114</v>
      </c>
      <c r="C208" s="6" t="s">
        <v>237</v>
      </c>
      <c r="D208" s="7">
        <f>SUM(D209)</f>
        <v>2137657.3</v>
      </c>
      <c r="E208" s="7">
        <f>SUM(E209)</f>
        <v>414658.7</v>
      </c>
      <c r="F208" s="7">
        <f t="shared" si="9"/>
        <v>19.397809929589744</v>
      </c>
    </row>
    <row r="209" spans="2:6" ht="40.5" customHeight="1">
      <c r="B209" s="5" t="s">
        <v>115</v>
      </c>
      <c r="C209" s="6" t="s">
        <v>238</v>
      </c>
      <c r="D209" s="7">
        <v>2137657.3</v>
      </c>
      <c r="E209" s="7">
        <v>414658.7</v>
      </c>
      <c r="F209" s="7">
        <f t="shared" si="9"/>
        <v>19.397809929589744</v>
      </c>
    </row>
    <row r="210" spans="2:6" ht="69.75" customHeight="1">
      <c r="B210" s="5" t="s">
        <v>190</v>
      </c>
      <c r="C210" s="6" t="s">
        <v>239</v>
      </c>
      <c r="D210" s="7">
        <f>SUM(D211)</f>
        <v>38778</v>
      </c>
      <c r="E210" s="7">
        <f>SUM(E211)</f>
        <v>7182.8</v>
      </c>
      <c r="F210" s="7">
        <f t="shared" si="9"/>
        <v>18.522873794419517</v>
      </c>
    </row>
    <row r="211" spans="2:6" ht="74.25" customHeight="1">
      <c r="B211" s="5" t="s">
        <v>189</v>
      </c>
      <c r="C211" s="6" t="s">
        <v>240</v>
      </c>
      <c r="D211" s="7">
        <v>38778</v>
      </c>
      <c r="E211" s="7">
        <v>7182.8</v>
      </c>
      <c r="F211" s="7">
        <f t="shared" si="9"/>
        <v>18.522873794419517</v>
      </c>
    </row>
    <row r="212" spans="2:6" ht="77.25" customHeight="1">
      <c r="B212" s="5" t="s">
        <v>174</v>
      </c>
      <c r="C212" s="6" t="s">
        <v>241</v>
      </c>
      <c r="D212" s="7">
        <f>SUM(D213)</f>
        <v>0</v>
      </c>
      <c r="E212" s="7">
        <f>SUM(E213)</f>
        <v>0</v>
      </c>
      <c r="F212" s="7">
        <v>0</v>
      </c>
    </row>
    <row r="213" spans="2:6" ht="67.5" customHeight="1">
      <c r="B213" s="5" t="s">
        <v>173</v>
      </c>
      <c r="C213" s="6" t="s">
        <v>242</v>
      </c>
      <c r="D213" s="7">
        <v>0</v>
      </c>
      <c r="E213" s="7">
        <v>0</v>
      </c>
      <c r="F213" s="7">
        <v>0</v>
      </c>
    </row>
    <row r="214" spans="2:6" ht="64.5" customHeight="1">
      <c r="B214" s="5" t="s">
        <v>218</v>
      </c>
      <c r="C214" s="6" t="s">
        <v>243</v>
      </c>
      <c r="D214" s="7">
        <f>SUM(D215)</f>
        <v>1.2</v>
      </c>
      <c r="E214" s="7">
        <f>SUM(E215)</f>
        <v>0</v>
      </c>
      <c r="F214" s="7">
        <f t="shared" si="9"/>
        <v>0</v>
      </c>
    </row>
    <row r="215" spans="2:6" ht="65.25" customHeight="1">
      <c r="B215" s="5" t="s">
        <v>219</v>
      </c>
      <c r="C215" s="6" t="s">
        <v>244</v>
      </c>
      <c r="D215" s="7">
        <v>1.2</v>
      </c>
      <c r="E215" s="7">
        <v>0</v>
      </c>
      <c r="F215" s="7">
        <f t="shared" si="9"/>
        <v>0</v>
      </c>
    </row>
    <row r="216" spans="2:6" ht="65.25" customHeight="1">
      <c r="B216" s="5" t="s">
        <v>211</v>
      </c>
      <c r="C216" s="6" t="s">
        <v>245</v>
      </c>
      <c r="D216" s="7">
        <f>SUM(D217)</f>
        <v>12285.5</v>
      </c>
      <c r="E216" s="7">
        <f>SUM(E217)</f>
        <v>0</v>
      </c>
      <c r="F216" s="7">
        <f>SUM(E216/D216)*100</f>
        <v>0</v>
      </c>
    </row>
    <row r="217" spans="2:6" ht="66" customHeight="1">
      <c r="B217" s="5" t="s">
        <v>210</v>
      </c>
      <c r="C217" s="6" t="s">
        <v>246</v>
      </c>
      <c r="D217" s="7">
        <v>12285.5</v>
      </c>
      <c r="E217" s="7">
        <v>0</v>
      </c>
      <c r="F217" s="7">
        <f>SUM(E217/D217)*100</f>
        <v>0</v>
      </c>
    </row>
    <row r="218" spans="2:6" ht="69.75" customHeight="1">
      <c r="B218" s="11" t="s">
        <v>288</v>
      </c>
      <c r="C218" s="6" t="s">
        <v>286</v>
      </c>
      <c r="D218" s="7">
        <f>SUM(D219)</f>
        <v>4000</v>
      </c>
      <c r="E218" s="7">
        <f>SUM(E219)</f>
        <v>0</v>
      </c>
      <c r="F218" s="7">
        <f>SUM(E218/D218)*100</f>
        <v>0</v>
      </c>
    </row>
    <row r="219" spans="2:6" ht="70.5" customHeight="1">
      <c r="B219" s="12" t="s">
        <v>289</v>
      </c>
      <c r="C219" s="6" t="s">
        <v>287</v>
      </c>
      <c r="D219" s="7">
        <v>4000</v>
      </c>
      <c r="E219" s="7">
        <v>0</v>
      </c>
      <c r="F219" s="7">
        <f>SUM(E219/D219)*100</f>
        <v>0</v>
      </c>
    </row>
    <row r="220" spans="2:6" ht="42.75" customHeight="1">
      <c r="B220" s="5" t="s">
        <v>112</v>
      </c>
      <c r="C220" s="6" t="s">
        <v>247</v>
      </c>
      <c r="D220" s="7">
        <f>SUM(D221)</f>
        <v>7330.1</v>
      </c>
      <c r="E220" s="7">
        <f>SUM(E221)</f>
        <v>2351.8</v>
      </c>
      <c r="F220" s="7">
        <f t="shared" si="9"/>
        <v>32.08414619172999</v>
      </c>
    </row>
    <row r="221" spans="2:6" ht="43.5" customHeight="1">
      <c r="B221" s="9" t="s">
        <v>113</v>
      </c>
      <c r="C221" s="6" t="s">
        <v>248</v>
      </c>
      <c r="D221" s="7">
        <v>7330.1</v>
      </c>
      <c r="E221" s="7">
        <v>2351.8</v>
      </c>
      <c r="F221" s="7">
        <f t="shared" si="9"/>
        <v>32.08414619172999</v>
      </c>
    </row>
    <row r="222" spans="2:6" ht="22.5" customHeight="1">
      <c r="B222" s="5" t="s">
        <v>116</v>
      </c>
      <c r="C222" s="6" t="s">
        <v>249</v>
      </c>
      <c r="D222" s="7">
        <f>SUM(D223+D225+D227+D229)</f>
        <v>65551.20000000001</v>
      </c>
      <c r="E222" s="7">
        <f>SUM(E223+E225+E227+E229)</f>
        <v>18706.6</v>
      </c>
      <c r="F222" s="7">
        <f t="shared" si="9"/>
        <v>28.537387568801176</v>
      </c>
    </row>
    <row r="223" spans="2:6" ht="57.75" customHeight="1">
      <c r="B223" s="16" t="s">
        <v>384</v>
      </c>
      <c r="C223" s="6" t="s">
        <v>380</v>
      </c>
      <c r="D223" s="7">
        <f>SUM(D224)</f>
        <v>46090.8</v>
      </c>
      <c r="E223" s="7">
        <f>SUM(E224)</f>
        <v>11030.2</v>
      </c>
      <c r="F223" s="7">
        <f t="shared" si="9"/>
        <v>23.931457036979182</v>
      </c>
    </row>
    <row r="224" spans="2:6" ht="68.25" customHeight="1">
      <c r="B224" s="16" t="s">
        <v>385</v>
      </c>
      <c r="C224" s="6" t="s">
        <v>381</v>
      </c>
      <c r="D224" s="7">
        <v>46090.8</v>
      </c>
      <c r="E224" s="7">
        <v>11030.2</v>
      </c>
      <c r="F224" s="7">
        <f t="shared" si="9"/>
        <v>23.931457036979182</v>
      </c>
    </row>
    <row r="225" spans="2:6" ht="68.25" customHeight="1">
      <c r="B225" s="23" t="s">
        <v>445</v>
      </c>
      <c r="C225" s="6" t="s">
        <v>443</v>
      </c>
      <c r="D225" s="7">
        <f>SUM(D226)</f>
        <v>0</v>
      </c>
      <c r="E225" s="7">
        <f>SUM(E226)</f>
        <v>0</v>
      </c>
      <c r="F225" s="7">
        <v>0</v>
      </c>
    </row>
    <row r="226" spans="2:6" ht="75" customHeight="1">
      <c r="B226" s="24" t="s">
        <v>446</v>
      </c>
      <c r="C226" s="6" t="s">
        <v>444</v>
      </c>
      <c r="D226" s="7">
        <v>0</v>
      </c>
      <c r="E226" s="7">
        <v>0</v>
      </c>
      <c r="F226" s="7">
        <v>0</v>
      </c>
    </row>
    <row r="227" spans="2:6" ht="40.5" customHeight="1">
      <c r="B227" s="16" t="s">
        <v>386</v>
      </c>
      <c r="C227" s="6" t="s">
        <v>382</v>
      </c>
      <c r="D227" s="7">
        <f>SUM(D228)</f>
        <v>0</v>
      </c>
      <c r="E227" s="7">
        <f>SUM(E228)</f>
        <v>0</v>
      </c>
      <c r="F227" s="7">
        <v>0</v>
      </c>
    </row>
    <row r="228" spans="2:6" ht="37.5" customHeight="1">
      <c r="B228" s="16" t="s">
        <v>387</v>
      </c>
      <c r="C228" s="6" t="s">
        <v>383</v>
      </c>
      <c r="D228" s="7">
        <v>0</v>
      </c>
      <c r="E228" s="7">
        <v>0</v>
      </c>
      <c r="F228" s="7">
        <v>0</v>
      </c>
    </row>
    <row r="229" spans="2:6" ht="37.5" customHeight="1">
      <c r="B229" s="5" t="s">
        <v>117</v>
      </c>
      <c r="C229" s="6" t="s">
        <v>250</v>
      </c>
      <c r="D229" s="7">
        <f>SUM(D230)</f>
        <v>19460.4</v>
      </c>
      <c r="E229" s="7">
        <f>SUM(E230)</f>
        <v>7676.4</v>
      </c>
      <c r="F229" s="7">
        <f t="shared" si="9"/>
        <v>39.44626009742862</v>
      </c>
    </row>
    <row r="230" spans="2:6" ht="38.25" customHeight="1">
      <c r="B230" s="5" t="s">
        <v>118</v>
      </c>
      <c r="C230" s="6" t="s">
        <v>251</v>
      </c>
      <c r="D230" s="7">
        <v>19460.4</v>
      </c>
      <c r="E230" s="7">
        <v>7676.4</v>
      </c>
      <c r="F230" s="7">
        <f t="shared" si="9"/>
        <v>39.44626009742862</v>
      </c>
    </row>
    <row r="231" spans="2:6" ht="38.25" customHeight="1">
      <c r="B231" s="17" t="s">
        <v>305</v>
      </c>
      <c r="C231" s="6" t="s">
        <v>306</v>
      </c>
      <c r="D231" s="7">
        <f>SUM(D232)</f>
        <v>0</v>
      </c>
      <c r="E231" s="7">
        <f>SUM(E232)</f>
        <v>300.2</v>
      </c>
      <c r="F231" s="7">
        <v>0</v>
      </c>
    </row>
    <row r="232" spans="2:6" ht="38.25" customHeight="1">
      <c r="B232" s="16" t="s">
        <v>307</v>
      </c>
      <c r="C232" s="6" t="s">
        <v>308</v>
      </c>
      <c r="D232" s="7">
        <f>SUM(D233)</f>
        <v>0</v>
      </c>
      <c r="E232" s="7">
        <f>SUM(E233)</f>
        <v>300.2</v>
      </c>
      <c r="F232" s="7">
        <v>0</v>
      </c>
    </row>
    <row r="233" spans="2:6" ht="40.5" customHeight="1">
      <c r="B233" s="16" t="s">
        <v>309</v>
      </c>
      <c r="C233" s="6" t="s">
        <v>310</v>
      </c>
      <c r="D233" s="7">
        <v>0</v>
      </c>
      <c r="E233" s="7">
        <v>300.2</v>
      </c>
      <c r="F233" s="7">
        <v>0</v>
      </c>
    </row>
    <row r="234" spans="2:6" ht="38.25" customHeight="1" hidden="1">
      <c r="B234" s="17" t="s">
        <v>311</v>
      </c>
      <c r="C234" s="6" t="s">
        <v>312</v>
      </c>
      <c r="D234" s="7">
        <f>SUM(D235)</f>
        <v>0</v>
      </c>
      <c r="E234" s="7">
        <f>SUM(E235)</f>
        <v>0</v>
      </c>
      <c r="F234" s="7" t="e">
        <f t="shared" si="9"/>
        <v>#DIV/0!</v>
      </c>
    </row>
    <row r="235" spans="2:6" ht="38.25" customHeight="1" hidden="1">
      <c r="B235" s="16" t="s">
        <v>313</v>
      </c>
      <c r="C235" s="6" t="s">
        <v>314</v>
      </c>
      <c r="D235" s="7">
        <f>SUM(D236)</f>
        <v>0</v>
      </c>
      <c r="E235" s="7">
        <f>SUM(E236)</f>
        <v>0</v>
      </c>
      <c r="F235" s="7" t="e">
        <f t="shared" si="9"/>
        <v>#DIV/0!</v>
      </c>
    </row>
    <row r="236" spans="2:6" ht="38.25" customHeight="1" hidden="1">
      <c r="B236" s="15" t="s">
        <v>315</v>
      </c>
      <c r="C236" s="6" t="s">
        <v>316</v>
      </c>
      <c r="D236" s="7"/>
      <c r="E236" s="7"/>
      <c r="F236" s="7" t="e">
        <f t="shared" si="9"/>
        <v>#DIV/0!</v>
      </c>
    </row>
    <row r="237" spans="2:6" ht="24" customHeight="1" hidden="1">
      <c r="B237" s="5" t="s">
        <v>119</v>
      </c>
      <c r="C237" s="6" t="s">
        <v>252</v>
      </c>
      <c r="D237" s="7">
        <f>SUM(D238)</f>
        <v>0</v>
      </c>
      <c r="E237" s="7">
        <f>SUM(E238)</f>
        <v>0</v>
      </c>
      <c r="F237" s="7" t="e">
        <f t="shared" si="9"/>
        <v>#DIV/0!</v>
      </c>
    </row>
    <row r="238" spans="2:6" ht="19.5" customHeight="1" hidden="1">
      <c r="B238" s="5" t="s">
        <v>120</v>
      </c>
      <c r="C238" s="6" t="s">
        <v>253</v>
      </c>
      <c r="D238" s="7">
        <f>SUM(D239)</f>
        <v>0</v>
      </c>
      <c r="E238" s="7">
        <f>SUM(E239)</f>
        <v>0</v>
      </c>
      <c r="F238" s="7" t="e">
        <f t="shared" si="9"/>
        <v>#DIV/0!</v>
      </c>
    </row>
    <row r="239" spans="2:6" ht="19.5" customHeight="1" hidden="1">
      <c r="B239" s="5" t="s">
        <v>120</v>
      </c>
      <c r="C239" s="6" t="s">
        <v>254</v>
      </c>
      <c r="D239" s="7"/>
      <c r="E239" s="7"/>
      <c r="F239" s="7" t="e">
        <f t="shared" si="9"/>
        <v>#DIV/0!</v>
      </c>
    </row>
    <row r="240" spans="2:6" ht="90" customHeight="1" hidden="1">
      <c r="B240" s="5" t="s">
        <v>207</v>
      </c>
      <c r="C240" s="6" t="s">
        <v>199</v>
      </c>
      <c r="D240" s="7">
        <f aca="true" t="shared" si="10" ref="D240:E242">SUM(D241)</f>
        <v>0</v>
      </c>
      <c r="E240" s="7">
        <f t="shared" si="10"/>
        <v>0</v>
      </c>
      <c r="F240" s="7" t="e">
        <f t="shared" si="9"/>
        <v>#DIV/0!</v>
      </c>
    </row>
    <row r="241" spans="2:6" ht="41.25" customHeight="1" hidden="1">
      <c r="B241" s="5" t="s">
        <v>200</v>
      </c>
      <c r="C241" s="6" t="s">
        <v>201</v>
      </c>
      <c r="D241" s="7">
        <f t="shared" si="10"/>
        <v>0</v>
      </c>
      <c r="E241" s="7">
        <f t="shared" si="10"/>
        <v>0</v>
      </c>
      <c r="F241" s="7" t="e">
        <f t="shared" si="9"/>
        <v>#DIV/0!</v>
      </c>
    </row>
    <row r="242" spans="2:6" ht="40.5" customHeight="1" hidden="1">
      <c r="B242" s="13" t="s">
        <v>202</v>
      </c>
      <c r="C242" s="6" t="s">
        <v>203</v>
      </c>
      <c r="D242" s="7">
        <f t="shared" si="10"/>
        <v>0</v>
      </c>
      <c r="E242" s="7">
        <f t="shared" si="10"/>
        <v>0</v>
      </c>
      <c r="F242" s="7" t="e">
        <f t="shared" si="9"/>
        <v>#DIV/0!</v>
      </c>
    </row>
    <row r="243" spans="2:6" ht="17.25" customHeight="1" hidden="1">
      <c r="B243" s="5" t="s">
        <v>205</v>
      </c>
      <c r="C243" s="6" t="s">
        <v>204</v>
      </c>
      <c r="D243" s="7">
        <v>0</v>
      </c>
      <c r="E243" s="7">
        <v>0</v>
      </c>
      <c r="F243" s="7" t="e">
        <f t="shared" si="9"/>
        <v>#DIV/0!</v>
      </c>
    </row>
    <row r="244" spans="2:6" ht="50.25" customHeight="1">
      <c r="B244" s="5" t="s">
        <v>121</v>
      </c>
      <c r="C244" s="6" t="s">
        <v>122</v>
      </c>
      <c r="D244" s="7">
        <f>SUM(D245)</f>
        <v>0</v>
      </c>
      <c r="E244" s="7">
        <f>SUM(E245)</f>
        <v>-2061.8</v>
      </c>
      <c r="F244" s="7">
        <v>0</v>
      </c>
    </row>
    <row r="245" spans="2:6" ht="51.75" customHeight="1">
      <c r="B245" s="16" t="s">
        <v>389</v>
      </c>
      <c r="C245" s="6" t="s">
        <v>388</v>
      </c>
      <c r="D245" s="7">
        <f>SUM(D246)</f>
        <v>0</v>
      </c>
      <c r="E245" s="7">
        <f>SUM(E246)</f>
        <v>-2061.8</v>
      </c>
      <c r="F245" s="7">
        <v>0</v>
      </c>
    </row>
    <row r="246" spans="2:6" ht="57.75" customHeight="1">
      <c r="B246" s="5" t="s">
        <v>208</v>
      </c>
      <c r="C246" s="6" t="s">
        <v>255</v>
      </c>
      <c r="D246" s="7">
        <v>0</v>
      </c>
      <c r="E246" s="7">
        <v>-2061.8</v>
      </c>
      <c r="F246" s="7">
        <v>0</v>
      </c>
    </row>
  </sheetData>
  <sheetProtection/>
  <mergeCells count="1">
    <mergeCell ref="B2:F2"/>
  </mergeCells>
  <hyperlinks>
    <hyperlink ref="B218" r:id="rId1" display="consultantplus://offline/ref=95DE6B81807D4DD652E31F926BB3997B3037B5DA7E8ACC9E82C1AF466D981C37D701EA7EEF1FCF54075B28E261DCVCK"/>
    <hyperlink ref="B219" r:id="rId2" display="consultantplus://offline/ref=95DE6B81807D4DD652E31F926BB3997B3037B5DA7E8ACC9E82C1AF466D981C37D701EA7EEF1FCF54075B28E261DCVCK"/>
  </hyperlinks>
  <printOptions/>
  <pageMargins left="0.7086614173228347" right="0.2362204724409449" top="0.5511811023622047" bottom="0.5511811023622047" header="0.31496062992125984" footer="0.31496062992125984"/>
  <pageSetup horizontalDpi="600" verticalDpi="600" orientation="portrait" paperSize="9" scale="5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 Вероника Анатольев</dc:creator>
  <cp:keywords/>
  <dc:description/>
  <cp:lastModifiedBy>Ситникова Вероника Анатольев</cp:lastModifiedBy>
  <cp:lastPrinted>2023-04-18T11:57:38Z</cp:lastPrinted>
  <dcterms:created xsi:type="dcterms:W3CDTF">2012-04-16T03:38:18Z</dcterms:created>
  <dcterms:modified xsi:type="dcterms:W3CDTF">2023-04-21T08:43:48Z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