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28272" windowHeight="13800"/>
  </bookViews>
  <sheets>
    <sheet name="прил Рз Пр" sheetId="2" r:id="rId1"/>
    <sheet name="для слайда" sheetId="3" state="hidden" r:id="rId2"/>
    <sheet name="для слайда-" sheetId="4" state="hidden" r:id="rId3"/>
  </sheets>
  <definedNames>
    <definedName name="_xlnm.Print_Titles" localSheetId="1">'для слайда'!$3:$5</definedName>
    <definedName name="_xlnm.Print_Titles" localSheetId="2">'для слайда-'!$3:$5</definedName>
    <definedName name="_xlnm.Print_Titles" localSheetId="0">'прил Рз Пр'!$4:$8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3" i="2" l="1"/>
  <c r="M43" i="2"/>
  <c r="L35" i="2"/>
  <c r="M35" i="2"/>
  <c r="M9" i="2"/>
  <c r="L9" i="2"/>
  <c r="N15" i="2"/>
  <c r="O15" i="2"/>
  <c r="N10" i="2"/>
  <c r="O10" i="2"/>
  <c r="M53" i="2" l="1"/>
  <c r="L53" i="2"/>
  <c r="K53" i="2"/>
  <c r="M18" i="2" l="1"/>
  <c r="L18" i="2"/>
  <c r="N21" i="2"/>
  <c r="O21" i="2"/>
  <c r="K18" i="2" l="1"/>
  <c r="K9" i="2"/>
  <c r="N13" i="2" l="1"/>
  <c r="O13" i="2"/>
  <c r="L59" i="2" l="1"/>
  <c r="M59" i="2"/>
  <c r="L56" i="2"/>
  <c r="M56" i="2"/>
  <c r="L48" i="2"/>
  <c r="M48" i="2"/>
  <c r="L46" i="2"/>
  <c r="M46" i="2"/>
  <c r="L37" i="2"/>
  <c r="M37" i="2"/>
  <c r="L30" i="2"/>
  <c r="M30" i="2"/>
  <c r="L23" i="2"/>
  <c r="M23" i="2"/>
  <c r="N60" i="2"/>
  <c r="O60" i="2"/>
  <c r="O55" i="2"/>
  <c r="K59" i="2" l="1"/>
  <c r="N54" i="2" l="1"/>
  <c r="E16" i="4" l="1"/>
  <c r="E15" i="4"/>
  <c r="E12" i="4"/>
  <c r="E11" i="4"/>
  <c r="E8" i="4"/>
  <c r="E7" i="4"/>
  <c r="D18" i="4"/>
  <c r="E14" i="4" s="1"/>
  <c r="C18" i="4"/>
  <c r="E9" i="4" l="1"/>
  <c r="E13" i="4"/>
  <c r="E17" i="4"/>
  <c r="E6" i="4"/>
  <c r="E18" i="4" s="1"/>
  <c r="E10" i="4"/>
  <c r="E9" i="3"/>
  <c r="E11" i="3"/>
  <c r="E12" i="3"/>
  <c r="E15" i="3"/>
  <c r="C18" i="3"/>
  <c r="E7" i="3"/>
  <c r="E6" i="3"/>
  <c r="E10" i="3"/>
  <c r="E13" i="3"/>
  <c r="E14" i="3"/>
  <c r="E8" i="3"/>
  <c r="E16" i="3"/>
  <c r="E17" i="3"/>
  <c r="D18" i="3"/>
  <c r="N51" i="2"/>
  <c r="K23" i="2"/>
  <c r="N9" i="2" l="1"/>
  <c r="O9" i="2"/>
  <c r="E18" i="3"/>
  <c r="K30" i="2" l="1"/>
  <c r="K35" i="2"/>
  <c r="K37" i="2"/>
  <c r="K43" i="2"/>
  <c r="K46" i="2"/>
  <c r="K48" i="2"/>
  <c r="K56" i="2"/>
  <c r="K61" i="2" l="1"/>
  <c r="M61" i="2"/>
  <c r="L61" i="2"/>
  <c r="N11" i="2"/>
  <c r="N12" i="2"/>
  <c r="N14" i="2"/>
  <c r="N16" i="2"/>
  <c r="N17" i="2"/>
  <c r="N18" i="2"/>
  <c r="N19" i="2"/>
  <c r="N20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2" i="2"/>
  <c r="N56" i="2"/>
  <c r="N57" i="2"/>
  <c r="N58" i="2"/>
  <c r="N59" i="2"/>
  <c r="O11" i="2"/>
  <c r="O12" i="2"/>
  <c r="O14" i="2"/>
  <c r="O16" i="2"/>
  <c r="O17" i="2"/>
  <c r="O18" i="2"/>
  <c r="O19" i="2"/>
  <c r="O20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6" i="2"/>
  <c r="O57" i="2"/>
  <c r="O58" i="2"/>
  <c r="O59" i="2"/>
  <c r="N61" i="2" l="1"/>
  <c r="O61" i="2"/>
</calcChain>
</file>

<file path=xl/sharedStrings.xml><?xml version="1.0" encoding="utf-8"?>
<sst xmlns="http://schemas.openxmlformats.org/spreadsheetml/2006/main" count="208" uniqueCount="88">
  <si>
    <t>01</t>
  </si>
  <si>
    <t>13</t>
  </si>
  <si>
    <t/>
  </si>
  <si>
    <t>12</t>
  </si>
  <si>
    <t>04</t>
  </si>
  <si>
    <t>02</t>
  </si>
  <si>
    <t>11</t>
  </si>
  <si>
    <t>10</t>
  </si>
  <si>
    <t>06</t>
  </si>
  <si>
    <t>03</t>
  </si>
  <si>
    <t>09</t>
  </si>
  <si>
    <t>08</t>
  </si>
  <si>
    <t>07</t>
  </si>
  <si>
    <t>05</t>
  </si>
  <si>
    <t>14</t>
  </si>
  <si>
    <t>7</t>
  </si>
  <si>
    <t>6</t>
  </si>
  <si>
    <t>5</t>
  </si>
  <si>
    <t>3</t>
  </si>
  <si>
    <t>1</t>
  </si>
  <si>
    <t>Наименование</t>
  </si>
  <si>
    <t>Рз</t>
  </si>
  <si>
    <t>Всего расходов:</t>
  </si>
  <si>
    <t>Пр</t>
  </si>
  <si>
    <t>ОБЩЕГОСУДАРСТВЕННЫЕ ВОПРОСЫ</t>
  </si>
  <si>
    <t>8</t>
  </si>
  <si>
    <t>4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</si>
  <si>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</si>
  <si>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</si>
  <si>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</si>
  <si>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</si>
  <si>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</si>
  <si>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</si>
  <si>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</si>
  <si>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Органы юстиции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</si>
  <si>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</si>
  <si>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</si>
  <si>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Общеэкономические вопросы</t>
  </si>
  <si>
    <t>Сельское хозяйство и рыболовство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</si>
  <si>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</si>
  <si>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</si>
  <si>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</si>
  <si>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</si>
  <si>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</si>
  <si>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</si>
  <si>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</si>
  <si>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</si>
  <si>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</si>
  <si>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</si>
  <si>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</si>
  <si>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</si>
  <si>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</si>
  <si>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</si>
  <si>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</si>
  <si>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</si>
  <si>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</si>
  <si>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</si>
  <si>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</si>
  <si>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</si>
  <si>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</si>
  <si>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Другие вопросы в области здравоохранения</t>
  </si>
  <si>
    <t>Пенсионное обеспечение</t>
  </si>
  <si>
    <t>СОЦИАЛЬНАЯ ПОЛИТИКА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</si>
  <si>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</si>
  <si>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</si>
  <si>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</si>
  <si>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</si>
  <si>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</si>
  <si>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СРЕДСТВА МАССОВОЙ ИНФОРМАЦИИ</t>
  </si>
  <si>
    <t>Периодическая печать и издательства</t>
  </si>
  <si>
    <t>Другие вопросы в области средств массовой информации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</si>
  <si>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</si>
  <si>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</si>
  <si>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% исполнения к показателям сводной бюджетной росписи на 2019год</t>
  </si>
  <si>
    <t>Показатели сводной бюджетной росписи  на 01.07.2019 (тыс.рублей)</t>
  </si>
  <si>
    <t>Исполнено на 01.07.2019г (тыс.рублей)</t>
  </si>
  <si>
    <t>Наименование разделов</t>
  </si>
  <si>
    <t>Спорт высших достижений</t>
  </si>
  <si>
    <t xml:space="preserve"> Судебная система</t>
  </si>
  <si>
    <t>Гражданская оборона</t>
  </si>
  <si>
    <t>Утверждено решением Думы    города Мегиона от 15.12.2023 №347 (тыс.рублей)</t>
  </si>
  <si>
    <t>% исполнения к утвержденному плану на 2024 год</t>
  </si>
  <si>
    <t>% исполнения к показателям сводной бюджетной росписи на 2024год</t>
  </si>
  <si>
    <t>Защита населения и территории от чрезвычайных ситуаций природного и техногенного характера, пожарная безопасность</t>
  </si>
  <si>
    <t>Показатели сводной бюджетной росписи  на 01.07.2024 (тыс.рублей)</t>
  </si>
  <si>
    <t>Исполнено на 01.07.2024 (тыс.рублей)</t>
  </si>
  <si>
    <r>
      <t xml:space="preserve">Сведения о фактически произведенных расходах по разделам и подразделам классификации расходов бюджета городского округа Мегион Ханты-Мансийского автономного округа – Югры </t>
    </r>
    <r>
      <rPr>
        <b/>
        <sz val="12"/>
        <rFont val="Times New Roman"/>
        <family val="1"/>
        <charset val="204"/>
      </rPr>
      <t>за полугодие 2024 года</t>
    </r>
    <r>
      <rPr>
        <sz val="12"/>
        <rFont val="Times New Roman"/>
        <family val="1"/>
        <charset val="204"/>
      </rPr>
      <t xml:space="preserve"> в сравнении с первоначально утвержденными значениями решением Думы города Мегиона о бюджете и с уточненными значениями с учетом внесенных изменений</t>
    </r>
  </si>
  <si>
    <t>Обеспечение проведения выборов и референдумов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</si>
</sst>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* #,##0.00;* \-#,##0.00;* &quot;-&quot;??;@"/>
    <numFmt numFmtId="165" formatCode="#,##0.0;[Red]\-#,##0.0;0.0"/>
    <numFmt numFmtId="166" formatCode="0000"/>
    <numFmt numFmtId="167" formatCode="#,##0.0"/>
  </numFmts>
  <fonts count="2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1" fillId="0" borderId="0">
      <alignment wrapText="1"/>
    </xf>
    <xf numFmtId="0" fontId="12" fillId="0" borderId="0"/>
    <xf numFmtId="164" fontId="13" fillId="0" borderId="0" applyFont="0" applyFill="0" applyBorder="0" applyAlignment="0" applyProtection="0"/>
    <xf numFmtId="0" fontId="14" fillId="0" borderId="0"/>
    <xf numFmtId="164" fontId="15" fillId="0" borderId="0" applyFont="0" applyFill="0" applyBorder="0" applyAlignment="0" applyProtection="0"/>
    <xf numFmtId="0" fontId="21" fillId="0" borderId="0"/>
  </cellStyleXfs>
  <cellXfs count="134">
    <xf numFmtId="0" fontId="0" fillId="0" borderId="0" xfId="0"/>
    <xf numFmtId="0" fontId="6" fillId="0" borderId="0" xfId="1" applyFont="1" applyFill="1"/>
    <xf numFmtId="0" fontId="6" fillId="0" borderId="0" xfId="1" applyFont="1" applyFill="1" applyAlignment="1">
      <alignment horizontal="center"/>
    </xf>
    <xf numFmtId="0" fontId="7" fillId="0" borderId="0" xfId="2" applyNumberFormat="1" applyFont="1" applyFill="1" applyBorder="1" applyProtection="1">
      <protection hidden="1"/>
    </xf>
    <xf numFmtId="0" fontId="6" fillId="0" borderId="0" xfId="1" applyFont="1" applyFill="1" applyBorder="1" applyProtection="1">
      <protection hidden="1"/>
    </xf>
    <xf numFmtId="0" fontId="6" fillId="0" borderId="0" xfId="1" applyFont="1" applyFill="1" applyBorder="1" applyAlignment="1" applyProtection="1">
      <alignment horizontal="center"/>
      <protection hidden="1"/>
    </xf>
    <xf numFmtId="0" fontId="6" fillId="0" borderId="0" xfId="1" applyFont="1" applyFill="1" applyBorder="1"/>
    <xf numFmtId="0" fontId="6" fillId="0" borderId="3" xfId="1" applyFont="1" applyFill="1" applyBorder="1" applyProtection="1">
      <protection hidden="1"/>
    </xf>
    <xf numFmtId="0" fontId="9" fillId="0" borderId="0" xfId="1" applyFont="1" applyFill="1"/>
    <xf numFmtId="167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167" fontId="10" fillId="0" borderId="20" xfId="1" applyNumberFormat="1" applyFont="1" applyFill="1" applyBorder="1" applyAlignment="1" applyProtection="1">
      <alignment horizontal="center" vertical="center"/>
      <protection hidden="1"/>
    </xf>
    <xf numFmtId="0" fontId="9" fillId="0" borderId="0" xfId="1" applyFont="1" applyFill="1" applyBorder="1" applyProtection="1">
      <protection hidden="1"/>
    </xf>
    <xf numFmtId="0" fontId="9" fillId="0" borderId="0" xfId="1" applyNumberFormat="1" applyFont="1" applyFill="1" applyBorder="1" applyAlignment="1" applyProtection="1">
      <protection hidden="1"/>
    </xf>
    <xf numFmtId="167" fontId="5" fillId="0" borderId="2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6" xfId="1" applyNumberFormat="1" applyFont="1" applyFill="1" applyBorder="1" applyAlignment="1" applyProtection="1">
      <alignment wrapText="1"/>
      <protection hidden="1"/>
    </xf>
    <xf numFmtId="166" fontId="5" fillId="0" borderId="30" xfId="1" applyNumberFormat="1" applyFont="1" applyFill="1" applyBorder="1" applyAlignment="1" applyProtection="1">
      <alignment wrapText="1"/>
      <protection hidden="1"/>
    </xf>
    <xf numFmtId="0" fontId="5" fillId="0" borderId="14" xfId="1" applyNumberFormat="1" applyFont="1" applyFill="1" applyBorder="1" applyAlignment="1" applyProtection="1">
      <alignment horizontal="left"/>
      <protection hidden="1"/>
    </xf>
    <xf numFmtId="0" fontId="5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6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9" xfId="1" applyNumberFormat="1" applyFont="1" applyFill="1" applyBorder="1" applyAlignment="1" applyProtection="1">
      <alignment horizontal="center" vertical="center" textRotation="90" wrapText="1"/>
      <protection hidden="1"/>
    </xf>
    <xf numFmtId="0" fontId="5" fillId="0" borderId="8" xfId="1" applyNumberFormat="1" applyFont="1" applyFill="1" applyBorder="1" applyAlignment="1" applyProtection="1">
      <alignment horizontal="center" vertical="center" textRotation="90" wrapText="1"/>
      <protection hidden="1"/>
    </xf>
    <xf numFmtId="0" fontId="5" fillId="0" borderId="12" xfId="1" applyNumberFormat="1" applyFont="1" applyFill="1" applyBorder="1" applyAlignment="1" applyProtection="1">
      <alignment horizontal="center" vertical="center" textRotation="90" wrapText="1"/>
      <protection hidden="1"/>
    </xf>
    <xf numFmtId="167" fontId="5" fillId="0" borderId="22" xfId="1" applyNumberFormat="1" applyFont="1" applyFill="1" applyBorder="1" applyAlignment="1" applyProtection="1">
      <alignment horizontal="center" vertical="center"/>
      <protection hidden="1"/>
    </xf>
    <xf numFmtId="167" fontId="5" fillId="0" borderId="23" xfId="1" applyNumberFormat="1" applyFont="1" applyFill="1" applyBorder="1" applyAlignment="1" applyProtection="1">
      <alignment horizontal="center" vertical="center"/>
      <protection hidden="1"/>
    </xf>
    <xf numFmtId="167" fontId="5" fillId="0" borderId="24" xfId="1" applyNumberFormat="1" applyFont="1" applyFill="1" applyBorder="1" applyAlignment="1" applyProtection="1">
      <alignment horizontal="center" vertical="center"/>
      <protection hidden="1"/>
    </xf>
    <xf numFmtId="0" fontId="6" fillId="0" borderId="0" xfId="1" applyNumberFormat="1" applyFont="1" applyFill="1" applyBorder="1" applyAlignment="1" applyProtection="1">
      <alignment wrapText="1"/>
      <protection hidden="1"/>
    </xf>
    <xf numFmtId="0" fontId="6" fillId="0" borderId="0" xfId="1" applyNumberFormat="1" applyFont="1" applyFill="1" applyBorder="1" applyProtection="1">
      <protection hidden="1"/>
    </xf>
    <xf numFmtId="0" fontId="6" fillId="0" borderId="9" xfId="1" applyNumberFormat="1" applyFont="1" applyFill="1" applyBorder="1" applyAlignment="1" applyProtection="1">
      <alignment horizontal="center" vertical="center"/>
      <protection hidden="1"/>
    </xf>
    <xf numFmtId="0" fontId="6" fillId="0" borderId="10" xfId="1" applyNumberFormat="1" applyFont="1" applyFill="1" applyBorder="1" applyAlignment="1" applyProtection="1">
      <alignment horizontal="center" vertical="center"/>
      <protection hidden="1"/>
    </xf>
    <xf numFmtId="0" fontId="6" fillId="0" borderId="8" xfId="1" applyNumberFormat="1" applyFont="1" applyFill="1" applyBorder="1" applyAlignment="1" applyProtection="1">
      <alignment horizontal="center" vertical="center"/>
      <protection hidden="1"/>
    </xf>
    <xf numFmtId="0" fontId="6" fillId="0" borderId="3" xfId="1" applyNumberFormat="1" applyFont="1" applyFill="1" applyBorder="1" applyAlignment="1" applyProtection="1">
      <alignment horizontal="center" vertical="center"/>
      <protection hidden="1"/>
    </xf>
    <xf numFmtId="0" fontId="6" fillId="0" borderId="2" xfId="1" applyNumberFormat="1" applyFont="1" applyFill="1" applyBorder="1" applyAlignment="1" applyProtection="1">
      <alignment horizontal="center" vertical="center"/>
      <protection hidden="1"/>
    </xf>
    <xf numFmtId="49" fontId="8" fillId="0" borderId="3" xfId="1" applyNumberFormat="1" applyFont="1" applyFill="1" applyBorder="1" applyAlignment="1" applyProtection="1">
      <alignment horizontal="center"/>
      <protection hidden="1"/>
    </xf>
    <xf numFmtId="49" fontId="9" fillId="0" borderId="27" xfId="1" applyNumberFormat="1" applyFont="1" applyFill="1" applyBorder="1" applyAlignment="1" applyProtection="1">
      <alignment horizontal="center" vertical="center" wrapText="1"/>
      <protection hidden="1"/>
    </xf>
    <xf numFmtId="49" fontId="9" fillId="0" borderId="27" xfId="1" applyNumberFormat="1" applyFont="1" applyFill="1" applyBorder="1" applyAlignment="1" applyProtection="1">
      <alignment horizontal="center" vertical="center"/>
      <protection hidden="1"/>
    </xf>
    <xf numFmtId="49" fontId="9" fillId="0" borderId="28" xfId="1" applyNumberFormat="1" applyFont="1" applyFill="1" applyBorder="1" applyAlignment="1" applyProtection="1">
      <alignment horizontal="center" vertical="center"/>
      <protection hidden="1"/>
    </xf>
    <xf numFmtId="49" fontId="9" fillId="0" borderId="29" xfId="1" applyNumberFormat="1" applyFont="1" applyFill="1" applyBorder="1" applyAlignment="1" applyProtection="1">
      <alignment horizontal="center" vertical="center"/>
      <protection hidden="1"/>
    </xf>
    <xf numFmtId="49" fontId="8" fillId="0" borderId="0" xfId="1" applyNumberFormat="1" applyFont="1" applyFill="1" applyAlignment="1">
      <alignment horizontal="center"/>
    </xf>
    <xf numFmtId="0" fontId="9" fillId="0" borderId="7" xfId="1" applyNumberFormat="1" applyFont="1" applyFill="1" applyBorder="1" applyAlignment="1" applyProtection="1">
      <alignment horizontal="center" vertical="center" wrapText="1"/>
      <protection hidden="1"/>
    </xf>
    <xf numFmtId="167" fontId="9" fillId="0" borderId="7" xfId="1" applyNumberFormat="1" applyFont="1" applyFill="1" applyBorder="1" applyAlignment="1" applyProtection="1">
      <alignment horizontal="center" vertical="center" wrapText="1"/>
      <protection hidden="1"/>
    </xf>
    <xf numFmtId="167" fontId="9" fillId="0" borderId="7" xfId="1" applyNumberFormat="1" applyFont="1" applyFill="1" applyBorder="1" applyAlignment="1" applyProtection="1">
      <alignment horizontal="center" vertical="center"/>
      <protection hidden="1"/>
    </xf>
    <xf numFmtId="167" fontId="9" fillId="0" borderId="22" xfId="1" applyNumberFormat="1" applyFont="1" applyFill="1" applyBorder="1" applyAlignment="1" applyProtection="1">
      <alignment horizontal="center" vertical="center"/>
      <protection hidden="1"/>
    </xf>
    <xf numFmtId="0" fontId="6" fillId="0" borderId="5" xfId="1" applyNumberFormat="1" applyFont="1" applyFill="1" applyBorder="1" applyAlignment="1" applyProtection="1">
      <alignment horizontal="center" vertical="center" wrapText="1"/>
      <protection hidden="1"/>
    </xf>
    <xf numFmtId="165" fontId="6" fillId="0" borderId="5" xfId="0" applyNumberFormat="1" applyFont="1" applyFill="1" applyBorder="1" applyAlignment="1" applyProtection="1">
      <alignment horizontal="center" vertical="center"/>
      <protection hidden="1"/>
    </xf>
    <xf numFmtId="165" fontId="6" fillId="0" borderId="5" xfId="5" applyNumberFormat="1" applyFont="1" applyFill="1" applyBorder="1" applyAlignment="1" applyProtection="1">
      <alignment horizontal="center" vertical="center"/>
      <protection hidden="1"/>
    </xf>
    <xf numFmtId="165" fontId="6" fillId="0" borderId="5" xfId="1" applyNumberFormat="1" applyFont="1" applyFill="1" applyBorder="1" applyAlignment="1" applyProtection="1">
      <alignment horizontal="center" vertical="center"/>
      <protection hidden="1"/>
    </xf>
    <xf numFmtId="167" fontId="6" fillId="0" borderId="5" xfId="1" applyNumberFormat="1" applyFont="1" applyFill="1" applyBorder="1" applyAlignment="1" applyProtection="1">
      <alignment horizontal="center" vertical="center"/>
      <protection hidden="1"/>
    </xf>
    <xf numFmtId="167" fontId="6" fillId="0" borderId="23" xfId="1" applyNumberFormat="1" applyFont="1" applyFill="1" applyBorder="1" applyAlignment="1" applyProtection="1">
      <alignment horizontal="center" vertical="center"/>
      <protection hidden="1"/>
    </xf>
    <xf numFmtId="165" fontId="6" fillId="0" borderId="4" xfId="1" applyNumberFormat="1" applyFont="1" applyFill="1" applyBorder="1" applyAlignment="1" applyProtection="1">
      <alignment horizontal="center" vertical="center"/>
      <protection hidden="1"/>
    </xf>
    <xf numFmtId="49" fontId="6" fillId="0" borderId="5" xfId="1" applyNumberFormat="1" applyFont="1" applyFill="1" applyBorder="1" applyAlignment="1" applyProtection="1">
      <alignment horizontal="center" vertical="center" wrapText="1"/>
      <protection hidden="1"/>
    </xf>
    <xf numFmtId="165" fontId="6" fillId="0" borderId="4" xfId="7" applyNumberFormat="1" applyFont="1" applyFill="1" applyBorder="1" applyAlignment="1" applyProtection="1">
      <alignment horizontal="center" vertical="center"/>
      <protection hidden="1"/>
    </xf>
    <xf numFmtId="0" fontId="9" fillId="0" borderId="5" xfId="1" applyNumberFormat="1" applyFont="1" applyFill="1" applyBorder="1" applyAlignment="1" applyProtection="1">
      <alignment horizontal="center" vertical="center" wrapText="1"/>
      <protection hidden="1"/>
    </xf>
    <xf numFmtId="167" fontId="9" fillId="0" borderId="5" xfId="1" applyNumberFormat="1" applyFont="1" applyFill="1" applyBorder="1" applyAlignment="1" applyProtection="1">
      <alignment horizontal="center" vertical="center" wrapText="1"/>
      <protection hidden="1"/>
    </xf>
    <xf numFmtId="167" fontId="9" fillId="0" borderId="5" xfId="1" applyNumberFormat="1" applyFont="1" applyFill="1" applyBorder="1" applyAlignment="1" applyProtection="1">
      <alignment horizontal="center" vertical="center"/>
      <protection hidden="1"/>
    </xf>
    <xf numFmtId="167" fontId="9" fillId="0" borderId="23" xfId="1" applyNumberFormat="1" applyFont="1" applyFill="1" applyBorder="1" applyAlignment="1" applyProtection="1">
      <alignment horizontal="center" vertical="center"/>
      <protection hidden="1"/>
    </xf>
    <xf numFmtId="0" fontId="9" fillId="0" borderId="0" xfId="1" applyFont="1" applyFill="1" applyBorder="1"/>
    <xf numFmtId="0" fontId="3" fillId="0" borderId="0" xfId="0" applyFont="1" applyFill="1" applyBorder="1" applyAlignment="1">
      <alignment horizontal="justify" vertical="center"/>
    </xf>
    <xf numFmtId="0" fontId="6" fillId="0" borderId="0" xfId="1" applyFont="1" applyFill="1" applyBorder="1" applyAlignment="1" applyProtection="1">
      <alignment wrapText="1"/>
      <protection hidden="1"/>
    </xf>
    <xf numFmtId="165" fontId="6" fillId="0" borderId="5" xfId="1" applyNumberFormat="1" applyFont="1" applyFill="1" applyBorder="1" applyAlignment="1" applyProtection="1">
      <alignment horizontal="center" vertical="center" wrapText="1"/>
      <protection hidden="1"/>
    </xf>
    <xf numFmtId="167" fontId="6" fillId="0" borderId="5" xfId="1" applyNumberFormat="1" applyFont="1" applyFill="1" applyBorder="1" applyAlignment="1" applyProtection="1">
      <alignment horizontal="center" vertical="center" wrapText="1"/>
      <protection hidden="1"/>
    </xf>
    <xf numFmtId="167" fontId="6" fillId="0" borderId="23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1" applyFont="1" applyFill="1" applyAlignment="1">
      <alignment wrapText="1"/>
    </xf>
    <xf numFmtId="0" fontId="6" fillId="0" borderId="25" xfId="1" applyNumberFormat="1" applyFont="1" applyFill="1" applyBorder="1" applyAlignment="1" applyProtection="1">
      <alignment horizontal="center" vertical="center" wrapText="1"/>
      <protection hidden="1"/>
    </xf>
    <xf numFmtId="165" fontId="6" fillId="0" borderId="25" xfId="0" applyNumberFormat="1" applyFont="1" applyFill="1" applyBorder="1" applyAlignment="1" applyProtection="1">
      <alignment horizontal="center" vertical="center"/>
      <protection hidden="1"/>
    </xf>
    <xf numFmtId="165" fontId="6" fillId="0" borderId="25" xfId="5" applyNumberFormat="1" applyFont="1" applyFill="1" applyBorder="1" applyAlignment="1" applyProtection="1">
      <alignment horizontal="center" vertical="center"/>
      <protection hidden="1"/>
    </xf>
    <xf numFmtId="165" fontId="6" fillId="0" borderId="25" xfId="1" applyNumberFormat="1" applyFont="1" applyFill="1" applyBorder="1" applyAlignment="1" applyProtection="1">
      <alignment horizontal="center" vertical="center"/>
      <protection hidden="1"/>
    </xf>
    <xf numFmtId="167" fontId="6" fillId="0" borderId="25" xfId="1" applyNumberFormat="1" applyFont="1" applyFill="1" applyBorder="1" applyAlignment="1" applyProtection="1">
      <alignment horizontal="center" vertical="center"/>
      <protection hidden="1"/>
    </xf>
    <xf numFmtId="167" fontId="6" fillId="0" borderId="31" xfId="1" applyNumberFormat="1" applyFont="1" applyFill="1" applyBorder="1" applyAlignment="1" applyProtection="1">
      <alignment horizontal="center" vertical="center"/>
      <protection hidden="1"/>
    </xf>
    <xf numFmtId="0" fontId="17" fillId="0" borderId="39" xfId="1" applyNumberFormat="1" applyFont="1" applyFill="1" applyBorder="1" applyAlignment="1" applyProtection="1">
      <protection hidden="1"/>
    </xf>
    <xf numFmtId="167" fontId="18" fillId="0" borderId="39" xfId="1" applyNumberFormat="1" applyFont="1" applyFill="1" applyBorder="1" applyAlignment="1" applyProtection="1">
      <alignment horizontal="center" vertical="center"/>
      <protection hidden="1"/>
    </xf>
    <xf numFmtId="167" fontId="9" fillId="0" borderId="39" xfId="1" applyNumberFormat="1" applyFont="1" applyFill="1" applyBorder="1" applyAlignment="1" applyProtection="1">
      <alignment horizontal="center" vertical="center"/>
      <protection hidden="1"/>
    </xf>
    <xf numFmtId="167" fontId="9" fillId="0" borderId="24" xfId="1" applyNumberFormat="1" applyFont="1" applyFill="1" applyBorder="1" applyAlignment="1" applyProtection="1">
      <alignment horizontal="center" vertical="center"/>
      <protection hidden="1"/>
    </xf>
    <xf numFmtId="0" fontId="6" fillId="0" borderId="3" xfId="1" applyNumberFormat="1" applyFont="1" applyFill="1" applyBorder="1" applyAlignment="1" applyProtection="1">
      <protection hidden="1"/>
    </xf>
    <xf numFmtId="0" fontId="4" fillId="0" borderId="16" xfId="1" applyNumberFormat="1" applyFont="1" applyFill="1" applyBorder="1" applyAlignment="1" applyProtection="1">
      <protection hidden="1"/>
    </xf>
    <xf numFmtId="0" fontId="4" fillId="0" borderId="15" xfId="1" applyNumberFormat="1" applyFont="1" applyFill="1" applyBorder="1" applyAlignment="1" applyProtection="1">
      <protection hidden="1"/>
    </xf>
    <xf numFmtId="0" fontId="5" fillId="0" borderId="18" xfId="1" applyNumberFormat="1" applyFont="1" applyFill="1" applyBorder="1" applyAlignment="1" applyProtection="1">
      <protection hidden="1"/>
    </xf>
    <xf numFmtId="0" fontId="5" fillId="0" borderId="18" xfId="1" applyNumberFormat="1" applyFont="1" applyFill="1" applyBorder="1" applyAlignment="1" applyProtection="1">
      <alignment horizontal="center"/>
      <protection hidden="1"/>
    </xf>
    <xf numFmtId="0" fontId="5" fillId="0" borderId="19" xfId="1" applyNumberFormat="1" applyFont="1" applyFill="1" applyBorder="1" applyAlignment="1" applyProtection="1">
      <alignment horizontal="center"/>
      <protection hidden="1"/>
    </xf>
    <xf numFmtId="0" fontId="5" fillId="0" borderId="0" xfId="1" applyNumberFormat="1" applyFont="1" applyFill="1" applyBorder="1" applyAlignment="1" applyProtection="1">
      <alignment horizontal="center"/>
      <protection hidden="1"/>
    </xf>
    <xf numFmtId="0" fontId="6" fillId="0" borderId="0" xfId="1" applyNumberFormat="1" applyFont="1" applyFill="1" applyAlignment="1" applyProtection="1">
      <protection hidden="1"/>
    </xf>
    <xf numFmtId="0" fontId="4" fillId="0" borderId="1" xfId="1" applyNumberFormat="1" applyFont="1" applyFill="1" applyBorder="1" applyAlignment="1" applyProtection="1">
      <protection hidden="1"/>
    </xf>
    <xf numFmtId="0" fontId="4" fillId="0" borderId="1" xfId="1" applyFont="1" applyFill="1" applyBorder="1" applyAlignment="1" applyProtection="1">
      <alignment horizontal="center"/>
      <protection hidden="1"/>
    </xf>
    <xf numFmtId="0" fontId="4" fillId="0" borderId="0" xfId="1" applyFont="1" applyFill="1" applyBorder="1" applyAlignment="1" applyProtection="1">
      <alignment horizontal="center"/>
      <protection hidden="1"/>
    </xf>
    <xf numFmtId="0" fontId="9" fillId="0" borderId="38" xfId="1" applyNumberFormat="1" applyFont="1" applyFill="1" applyBorder="1" applyAlignment="1" applyProtection="1">
      <alignment horizontal="left"/>
      <protection hidden="1"/>
    </xf>
    <xf numFmtId="0" fontId="9" fillId="0" borderId="39" xfId="1" applyNumberFormat="1" applyFont="1" applyFill="1" applyBorder="1" applyAlignment="1" applyProtection="1">
      <alignment horizontal="left"/>
      <protection hidden="1"/>
    </xf>
    <xf numFmtId="0" fontId="9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6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5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7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6" xfId="1" applyNumberFormat="1" applyFont="1" applyFill="1" applyBorder="1" applyAlignment="1" applyProtection="1">
      <alignment wrapText="1"/>
      <protection hidden="1"/>
    </xf>
    <xf numFmtId="166" fontId="6" fillId="0" borderId="5" xfId="1" applyNumberFormat="1" applyFont="1" applyFill="1" applyBorder="1" applyAlignment="1" applyProtection="1">
      <alignment wrapText="1"/>
      <protection hidden="1"/>
    </xf>
    <xf numFmtId="166" fontId="9" fillId="0" borderId="6" xfId="1" applyNumberFormat="1" applyFont="1" applyFill="1" applyBorder="1" applyAlignment="1" applyProtection="1">
      <alignment wrapText="1"/>
      <protection hidden="1"/>
    </xf>
    <xf numFmtId="166" fontId="9" fillId="0" borderId="5" xfId="1" applyNumberFormat="1" applyFont="1" applyFill="1" applyBorder="1" applyAlignment="1" applyProtection="1">
      <alignment wrapText="1"/>
      <protection hidden="1"/>
    </xf>
    <xf numFmtId="166" fontId="6" fillId="0" borderId="36" xfId="1" applyNumberFormat="1" applyFont="1" applyFill="1" applyBorder="1" applyAlignment="1" applyProtection="1">
      <alignment wrapText="1"/>
      <protection hidden="1"/>
    </xf>
    <xf numFmtId="166" fontId="6" fillId="0" borderId="35" xfId="1" applyNumberFormat="1" applyFont="1" applyFill="1" applyBorder="1" applyAlignment="1" applyProtection="1">
      <alignment wrapText="1"/>
      <protection hidden="1"/>
    </xf>
    <xf numFmtId="166" fontId="6" fillId="0" borderId="37" xfId="1" applyNumberFormat="1" applyFont="1" applyFill="1" applyBorder="1" applyAlignment="1" applyProtection="1">
      <alignment wrapText="1"/>
      <protection hidden="1"/>
    </xf>
    <xf numFmtId="166" fontId="6" fillId="0" borderId="6" xfId="1" applyNumberFormat="1" applyFont="1" applyFill="1" applyBorder="1" applyAlignment="1" applyProtection="1">
      <alignment vertical="center" wrapText="1"/>
      <protection hidden="1"/>
    </xf>
    <xf numFmtId="166" fontId="6" fillId="0" borderId="5" xfId="1" applyNumberFormat="1" applyFont="1" applyFill="1" applyBorder="1" applyAlignment="1" applyProtection="1">
      <alignment vertical="center" wrapText="1"/>
      <protection hidden="1"/>
    </xf>
    <xf numFmtId="166" fontId="6" fillId="0" borderId="32" xfId="1" applyNumberFormat="1" applyFont="1" applyFill="1" applyBorder="1" applyAlignment="1" applyProtection="1">
      <alignment horizontal="left" wrapText="1"/>
      <protection hidden="1"/>
    </xf>
    <xf numFmtId="166" fontId="6" fillId="0" borderId="33" xfId="1" applyNumberFormat="1" applyFont="1" applyFill="1" applyBorder="1" applyAlignment="1" applyProtection="1">
      <alignment horizontal="left" wrapText="1"/>
      <protection hidden="1"/>
    </xf>
    <xf numFmtId="166" fontId="6" fillId="0" borderId="34" xfId="1" applyNumberFormat="1" applyFont="1" applyFill="1" applyBorder="1" applyAlignment="1" applyProtection="1">
      <alignment horizontal="left" wrapText="1"/>
      <protection hidden="1"/>
    </xf>
    <xf numFmtId="166" fontId="9" fillId="0" borderId="30" xfId="1" applyNumberFormat="1" applyFont="1" applyFill="1" applyBorder="1" applyAlignment="1" applyProtection="1">
      <alignment wrapText="1"/>
      <protection hidden="1"/>
    </xf>
    <xf numFmtId="166" fontId="9" fillId="0" borderId="7" xfId="1" applyNumberFormat="1" applyFont="1" applyFill="1" applyBorder="1" applyAlignment="1" applyProtection="1">
      <alignment wrapText="1"/>
      <protection hidden="1"/>
    </xf>
    <xf numFmtId="0" fontId="19" fillId="0" borderId="0" xfId="1" applyFont="1" applyFill="1" applyAlignment="1">
      <alignment horizontal="center" wrapText="1"/>
    </xf>
    <xf numFmtId="49" fontId="9" fillId="0" borderId="11" xfId="1" applyNumberFormat="1" applyFont="1" applyFill="1" applyBorder="1" applyAlignment="1" applyProtection="1">
      <alignment horizontal="center" wrapText="1"/>
      <protection hidden="1"/>
    </xf>
    <xf numFmtId="49" fontId="9" fillId="0" borderId="1" xfId="1" applyNumberFormat="1" applyFont="1" applyFill="1" applyBorder="1" applyAlignment="1" applyProtection="1">
      <alignment horizontal="center" wrapText="1"/>
      <protection hidden="1"/>
    </xf>
    <xf numFmtId="49" fontId="9" fillId="0" borderId="26" xfId="1" applyNumberFormat="1" applyFont="1" applyFill="1" applyBorder="1" applyAlignment="1" applyProtection="1">
      <alignment horizontal="center" wrapText="1"/>
      <protection hidden="1"/>
    </xf>
    <xf numFmtId="0" fontId="9" fillId="0" borderId="13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1" applyNumberFormat="1" applyFont="1" applyFill="1" applyBorder="1" applyAlignment="1" applyProtection="1">
      <alignment horizontal="center"/>
      <protection hidden="1"/>
    </xf>
    <xf numFmtId="49" fontId="9" fillId="0" borderId="9" xfId="1" applyNumberFormat="1" applyFont="1" applyFill="1" applyBorder="1" applyAlignment="1" applyProtection="1">
      <alignment horizontal="center" vertical="center" wrapText="1"/>
      <protection hidden="1"/>
    </xf>
    <xf numFmtId="49" fontId="16" fillId="0" borderId="8" xfId="0" applyNumberFormat="1" applyFont="1" applyFill="1" applyBorder="1" applyAlignment="1">
      <alignment horizontal="center" vertical="center" wrapText="1"/>
    </xf>
    <xf numFmtId="49" fontId="16" fillId="0" borderId="12" xfId="0" applyNumberFormat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wrapText="1"/>
    </xf>
    <xf numFmtId="0" fontId="5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6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9" xfId="1" applyNumberFormat="1" applyFont="1" applyFill="1" applyBorder="1" applyAlignment="1" applyProtection="1">
      <alignment horizontal="center" vertical="center" textRotation="90" wrapText="1"/>
      <protection hidden="1"/>
    </xf>
    <xf numFmtId="0" fontId="5" fillId="0" borderId="8" xfId="1" applyNumberFormat="1" applyFont="1" applyFill="1" applyBorder="1" applyAlignment="1" applyProtection="1">
      <alignment horizontal="center" vertical="center" textRotation="90" wrapText="1"/>
      <protection hidden="1"/>
    </xf>
    <xf numFmtId="0" fontId="5" fillId="0" borderId="12" xfId="1" applyNumberFormat="1" applyFont="1" applyFill="1" applyBorder="1" applyAlignment="1" applyProtection="1">
      <alignment horizontal="center" vertical="center" textRotation="90" wrapText="1"/>
      <protection hidden="1"/>
    </xf>
  </cellXfs>
  <cellStyles count="10">
    <cellStyle name="Обычный" xfId="0" builtinId="0"/>
    <cellStyle name="Обычный 2" xfId="1"/>
    <cellStyle name="Обычный 2 2" xfId="3"/>
    <cellStyle name="Обычный 21" xfId="4"/>
    <cellStyle name="Обычный 3" xfId="5"/>
    <cellStyle name="Обычный 4" xfId="7"/>
    <cellStyle name="Обычный 5" xfId="9"/>
    <cellStyle name="Финансовый 2" xfId="2"/>
    <cellStyle name="Финансовый 3" xfId="6"/>
    <cellStyle name="Финансовый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63"/>
  <sheetViews>
    <sheetView showGridLines="0" tabSelected="1" workbookViewId="0">
      <selection activeCell="C2" sqref="C2:O2"/>
    </sheetView>
  </sheetViews>
  <sheetFormatPr defaultColWidth="9.109375" defaultRowHeight="13.2" x14ac:dyDescent="0.25"/>
  <cols>
    <col min="1" max="1" width="2.33203125" style="1" customWidth="1"/>
    <col min="2" max="7" width="2.6640625" style="1" customWidth="1"/>
    <col min="8" max="8" width="28.44140625" style="1" customWidth="1"/>
    <col min="9" max="9" width="7.5546875" style="1" customWidth="1"/>
    <col min="10" max="10" width="6.88671875" style="1" customWidth="1"/>
    <col min="11" max="11" width="15.44140625" style="1" customWidth="1"/>
    <col min="12" max="12" width="13.6640625" style="2" customWidth="1"/>
    <col min="13" max="13" width="12.109375" style="2" customWidth="1"/>
    <col min="14" max="14" width="12.44140625" style="2" customWidth="1"/>
    <col min="15" max="15" width="12.5546875" style="2" customWidth="1"/>
    <col min="16" max="16" width="38.109375" style="1" customWidth="1"/>
    <col min="17" max="239" width="9.109375" style="1" customWidth="1"/>
    <col min="240" max="16384" width="9.109375" style="1"/>
  </cols>
  <sheetData>
    <row r="2" spans="1:15" ht="63.75" customHeight="1" x14ac:dyDescent="0.3">
      <c r="C2" s="115" t="s">
        <v>86</v>
      </c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5" s="6" customFormat="1" ht="19.5" customHeight="1" thickBot="1" x14ac:dyDescent="0.3">
      <c r="A3" s="3"/>
      <c r="B3" s="4"/>
      <c r="C3" s="4"/>
      <c r="D3" s="120"/>
      <c r="E3" s="120"/>
      <c r="F3" s="120"/>
      <c r="G3" s="120"/>
      <c r="H3" s="29"/>
      <c r="I3" s="30"/>
      <c r="J3" s="30"/>
      <c r="K3" s="30"/>
      <c r="L3" s="5"/>
      <c r="M3" s="5"/>
      <c r="N3" s="5"/>
      <c r="O3" s="5"/>
    </row>
    <row r="4" spans="1:15" ht="37.5" customHeight="1" thickBot="1" x14ac:dyDescent="0.3">
      <c r="A4" s="7"/>
      <c r="B4" s="92" t="s">
        <v>20</v>
      </c>
      <c r="C4" s="93"/>
      <c r="D4" s="93"/>
      <c r="E4" s="93"/>
      <c r="F4" s="93"/>
      <c r="G4" s="93"/>
      <c r="H4" s="94"/>
      <c r="I4" s="119" t="s">
        <v>21</v>
      </c>
      <c r="J4" s="119" t="s">
        <v>23</v>
      </c>
      <c r="K4" s="89" t="s">
        <v>80</v>
      </c>
      <c r="L4" s="89" t="s">
        <v>84</v>
      </c>
      <c r="M4" s="89" t="s">
        <v>85</v>
      </c>
      <c r="N4" s="92" t="s">
        <v>81</v>
      </c>
      <c r="O4" s="121" t="s">
        <v>82</v>
      </c>
    </row>
    <row r="5" spans="1:15" ht="11.25" customHeight="1" thickBot="1" x14ac:dyDescent="0.3">
      <c r="A5" s="7"/>
      <c r="B5" s="95"/>
      <c r="C5" s="96"/>
      <c r="D5" s="96"/>
      <c r="E5" s="96"/>
      <c r="F5" s="96"/>
      <c r="G5" s="96"/>
      <c r="H5" s="97"/>
      <c r="I5" s="119"/>
      <c r="J5" s="119"/>
      <c r="K5" s="90"/>
      <c r="L5" s="90"/>
      <c r="M5" s="90"/>
      <c r="N5" s="95"/>
      <c r="O5" s="122"/>
    </row>
    <row r="6" spans="1:15" ht="63.75" customHeight="1" thickBot="1" x14ac:dyDescent="0.3">
      <c r="A6" s="7"/>
      <c r="B6" s="98"/>
      <c r="C6" s="99"/>
      <c r="D6" s="99"/>
      <c r="E6" s="99"/>
      <c r="F6" s="99"/>
      <c r="G6" s="99"/>
      <c r="H6" s="100"/>
      <c r="I6" s="119"/>
      <c r="J6" s="119"/>
      <c r="K6" s="91"/>
      <c r="L6" s="91"/>
      <c r="M6" s="90"/>
      <c r="N6" s="95"/>
      <c r="O6" s="123"/>
    </row>
    <row r="7" spans="1:15" ht="12.75" hidden="1" customHeight="1" x14ac:dyDescent="0.25">
      <c r="A7" s="7"/>
      <c r="B7" s="31" t="s">
        <v>19</v>
      </c>
      <c r="C7" s="32"/>
      <c r="D7" s="33" t="s">
        <v>18</v>
      </c>
      <c r="E7" s="31"/>
      <c r="F7" s="31"/>
      <c r="G7" s="31"/>
      <c r="H7" s="31" t="s">
        <v>17</v>
      </c>
      <c r="I7" s="31" t="s">
        <v>16</v>
      </c>
      <c r="J7" s="32"/>
      <c r="K7" s="34"/>
      <c r="L7" s="33" t="s">
        <v>6</v>
      </c>
      <c r="M7" s="33"/>
      <c r="N7" s="35"/>
      <c r="O7" s="34"/>
    </row>
    <row r="8" spans="1:15" s="41" customFormat="1" ht="16.5" customHeight="1" thickBot="1" x14ac:dyDescent="0.3">
      <c r="A8" s="36"/>
      <c r="B8" s="116">
        <v>1</v>
      </c>
      <c r="C8" s="117"/>
      <c r="D8" s="117"/>
      <c r="E8" s="117"/>
      <c r="F8" s="117"/>
      <c r="G8" s="117"/>
      <c r="H8" s="118"/>
      <c r="I8" s="37">
        <v>2</v>
      </c>
      <c r="J8" s="37">
        <v>3</v>
      </c>
      <c r="K8" s="37" t="s">
        <v>26</v>
      </c>
      <c r="L8" s="38" t="s">
        <v>17</v>
      </c>
      <c r="M8" s="38" t="s">
        <v>16</v>
      </c>
      <c r="N8" s="39" t="s">
        <v>15</v>
      </c>
      <c r="O8" s="40" t="s">
        <v>25</v>
      </c>
    </row>
    <row r="9" spans="1:15" s="8" customFormat="1" ht="21.75" customHeight="1" x14ac:dyDescent="0.25">
      <c r="A9" s="11"/>
      <c r="B9" s="113" t="s">
        <v>24</v>
      </c>
      <c r="C9" s="114"/>
      <c r="D9" s="114"/>
      <c r="E9" s="114"/>
      <c r="F9" s="114"/>
      <c r="G9" s="114"/>
      <c r="H9" s="114"/>
      <c r="I9" s="42" t="s">
        <v>0</v>
      </c>
      <c r="J9" s="42" t="s">
        <v>2</v>
      </c>
      <c r="K9" s="43">
        <f>K10+K11+K12+K13+K14+K16+K17</f>
        <v>574886</v>
      </c>
      <c r="L9" s="43">
        <f>L10+L11+L12+L13+L14+L15+L16+L17</f>
        <v>587949.70000000007</v>
      </c>
      <c r="M9" s="43">
        <f>M10+M11+M12+M13+M14+M15+M16+M17</f>
        <v>288860</v>
      </c>
      <c r="N9" s="44">
        <f>M9*100/K9</f>
        <v>50.246483650671614</v>
      </c>
      <c r="O9" s="45">
        <f>M9*100/L9</f>
        <v>49.130053132096158</v>
      </c>
    </row>
    <row r="10" spans="1:15" ht="37.5" customHeight="1" x14ac:dyDescent="0.25">
      <c r="A10" s="4"/>
      <c r="B10" s="101" t="s">
        <v>27</v>
      </c>
      <c r="C10" s="102"/>
      <c r="D10" s="102"/>
      <c r="E10" s="102"/>
      <c r="F10" s="102"/>
      <c r="G10" s="102"/>
      <c r="H10" s="102"/>
      <c r="I10" s="46" t="s">
        <v>0</v>
      </c>
      <c r="J10" s="46" t="s">
        <v>5</v>
      </c>
      <c r="K10" s="47">
        <v>7842.6</v>
      </c>
      <c r="L10" s="48">
        <v>7842.6</v>
      </c>
      <c r="M10" s="49">
        <v>3231.4</v>
      </c>
      <c r="N10" s="50">
        <f>M10*100/K10</f>
        <v>41.203172417310583</v>
      </c>
      <c r="O10" s="51">
        <f>M10*100/L10</f>
        <v>41.203172417310583</v>
      </c>
    </row>
    <row r="11" spans="1:15" ht="51" customHeight="1" x14ac:dyDescent="0.25">
      <c r="A11" s="4"/>
      <c r="B11" s="101" t="s">
        <v>28</v>
      </c>
      <c r="C11" s="102"/>
      <c r="D11" s="102"/>
      <c r="E11" s="102"/>
      <c r="F11" s="102"/>
      <c r="G11" s="102"/>
      <c r="H11" s="102"/>
      <c r="I11" s="46" t="s">
        <v>0</v>
      </c>
      <c r="J11" s="46" t="s">
        <v>9</v>
      </c>
      <c r="K11" s="52">
        <v>13028.6</v>
      </c>
      <c r="L11" s="48">
        <v>13075.2</v>
      </c>
      <c r="M11" s="49">
        <v>6433.8</v>
      </c>
      <c r="N11" s="50">
        <f t="shared" ref="N11:N17" si="0">M11*100/K11</f>
        <v>49.38212854796371</v>
      </c>
      <c r="O11" s="51">
        <f t="shared" ref="O11:O17" si="1">M11*100/L11</f>
        <v>49.206130690161523</v>
      </c>
    </row>
    <row r="12" spans="1:15" ht="51" customHeight="1" x14ac:dyDescent="0.25">
      <c r="A12" s="4"/>
      <c r="B12" s="101" t="s">
        <v>29</v>
      </c>
      <c r="C12" s="102"/>
      <c r="D12" s="102"/>
      <c r="E12" s="102"/>
      <c r="F12" s="102"/>
      <c r="G12" s="102"/>
      <c r="H12" s="102"/>
      <c r="I12" s="46" t="s">
        <v>0</v>
      </c>
      <c r="J12" s="46" t="s">
        <v>4</v>
      </c>
      <c r="K12" s="52">
        <v>301296.59999999998</v>
      </c>
      <c r="L12" s="48">
        <v>299317</v>
      </c>
      <c r="M12" s="49">
        <v>147107.5</v>
      </c>
      <c r="N12" s="50">
        <f t="shared" si="0"/>
        <v>48.824812493735415</v>
      </c>
      <c r="O12" s="51">
        <f t="shared" si="1"/>
        <v>49.147726323596721</v>
      </c>
    </row>
    <row r="13" spans="1:15" ht="17.25" customHeight="1" x14ac:dyDescent="0.25">
      <c r="A13" s="4"/>
      <c r="B13" s="110" t="s">
        <v>78</v>
      </c>
      <c r="C13" s="111"/>
      <c r="D13" s="111"/>
      <c r="E13" s="111"/>
      <c r="F13" s="111"/>
      <c r="G13" s="111"/>
      <c r="H13" s="112"/>
      <c r="I13" s="46" t="s">
        <v>0</v>
      </c>
      <c r="J13" s="53" t="s">
        <v>13</v>
      </c>
      <c r="K13" s="54">
        <v>5.2</v>
      </c>
      <c r="L13" s="48">
        <v>5.2</v>
      </c>
      <c r="M13" s="49">
        <v>5.2</v>
      </c>
      <c r="N13" s="50">
        <f t="shared" si="0"/>
        <v>100</v>
      </c>
      <c r="O13" s="51">
        <f t="shared" si="1"/>
        <v>100</v>
      </c>
    </row>
    <row r="14" spans="1:15" ht="41.25" customHeight="1" x14ac:dyDescent="0.25">
      <c r="A14" s="4"/>
      <c r="B14" s="101" t="s">
        <v>30</v>
      </c>
      <c r="C14" s="102"/>
      <c r="D14" s="102"/>
      <c r="E14" s="102"/>
      <c r="F14" s="102"/>
      <c r="G14" s="102"/>
      <c r="H14" s="102"/>
      <c r="I14" s="46" t="s">
        <v>0</v>
      </c>
      <c r="J14" s="46" t="s">
        <v>8</v>
      </c>
      <c r="K14" s="52">
        <v>58210</v>
      </c>
      <c r="L14" s="48">
        <v>58888.2</v>
      </c>
      <c r="M14" s="49">
        <v>28583</v>
      </c>
      <c r="N14" s="50">
        <f t="shared" si="0"/>
        <v>49.103246864799864</v>
      </c>
      <c r="O14" s="51">
        <f t="shared" si="1"/>
        <v>48.537737611270174</v>
      </c>
    </row>
    <row r="15" spans="1:15" ht="41.25" customHeight="1" x14ac:dyDescent="0.25">
      <c r="A15" s="4"/>
      <c r="B15" s="108" t="s">
        <v>87</v>
      </c>
      <c r="C15" s="109"/>
      <c r="D15" s="109"/>
      <c r="E15" s="109"/>
      <c r="F15" s="109"/>
      <c r="G15" s="109"/>
      <c r="H15" s="109"/>
      <c r="I15" s="46" t="s">
        <v>0</v>
      </c>
      <c r="J15" s="46">
        <v>7</v>
      </c>
      <c r="K15" s="52">
        <v>0</v>
      </c>
      <c r="L15" s="48">
        <v>1505.9</v>
      </c>
      <c r="M15" s="49">
        <v>0</v>
      </c>
      <c r="N15" s="50" t="e">
        <f t="shared" ref="N15" si="2">M15*100/K15</f>
        <v>#DIV/0!</v>
      </c>
      <c r="O15" s="51">
        <f t="shared" ref="O15" si="3">M15*100/L15</f>
        <v>0</v>
      </c>
    </row>
    <row r="16" spans="1:15" ht="17.25" customHeight="1" x14ac:dyDescent="0.25">
      <c r="A16" s="4"/>
      <c r="B16" s="101" t="s">
        <v>31</v>
      </c>
      <c r="C16" s="102"/>
      <c r="D16" s="102"/>
      <c r="E16" s="102"/>
      <c r="F16" s="102"/>
      <c r="G16" s="102"/>
      <c r="H16" s="102"/>
      <c r="I16" s="46" t="s">
        <v>0</v>
      </c>
      <c r="J16" s="46" t="s">
        <v>6</v>
      </c>
      <c r="K16" s="52">
        <v>1500</v>
      </c>
      <c r="L16" s="48">
        <v>1500</v>
      </c>
      <c r="M16" s="49">
        <v>0</v>
      </c>
      <c r="N16" s="50">
        <f t="shared" si="0"/>
        <v>0</v>
      </c>
      <c r="O16" s="51">
        <f t="shared" si="1"/>
        <v>0</v>
      </c>
    </row>
    <row r="17" spans="1:15" ht="17.25" customHeight="1" x14ac:dyDescent="0.25">
      <c r="A17" s="4"/>
      <c r="B17" s="101" t="s">
        <v>32</v>
      </c>
      <c r="C17" s="102"/>
      <c r="D17" s="102"/>
      <c r="E17" s="102"/>
      <c r="F17" s="102"/>
      <c r="G17" s="102"/>
      <c r="H17" s="102"/>
      <c r="I17" s="46" t="s">
        <v>0</v>
      </c>
      <c r="J17" s="46" t="s">
        <v>1</v>
      </c>
      <c r="K17" s="52">
        <v>193003</v>
      </c>
      <c r="L17" s="48">
        <v>205815.6</v>
      </c>
      <c r="M17" s="49">
        <v>103499.1</v>
      </c>
      <c r="N17" s="50">
        <f t="shared" si="0"/>
        <v>53.625643124718266</v>
      </c>
      <c r="O17" s="51">
        <f t="shared" si="1"/>
        <v>50.287296006716687</v>
      </c>
    </row>
    <row r="18" spans="1:15" s="8" customFormat="1" ht="30" customHeight="1" x14ac:dyDescent="0.25">
      <c r="A18" s="11"/>
      <c r="B18" s="103" t="s">
        <v>33</v>
      </c>
      <c r="C18" s="104"/>
      <c r="D18" s="104"/>
      <c r="E18" s="104"/>
      <c r="F18" s="104"/>
      <c r="G18" s="104"/>
      <c r="H18" s="104"/>
      <c r="I18" s="55" t="s">
        <v>9</v>
      </c>
      <c r="J18" s="55" t="s">
        <v>2</v>
      </c>
      <c r="K18" s="56">
        <f>K19+K20+K21+K22</f>
        <v>61275.199999999997</v>
      </c>
      <c r="L18" s="56">
        <f>L19+L20+L21+L22</f>
        <v>61498.2</v>
      </c>
      <c r="M18" s="56">
        <f>M19+M20+M21+M22</f>
        <v>27593.5</v>
      </c>
      <c r="N18" s="57">
        <f t="shared" ref="N18:N22" si="4">M18*100/K18</f>
        <v>45.032084758597279</v>
      </c>
      <c r="O18" s="58">
        <f t="shared" ref="O18:O22" si="5">M18*100/L18</f>
        <v>44.868792907759904</v>
      </c>
    </row>
    <row r="19" spans="1:15" ht="17.25" customHeight="1" x14ac:dyDescent="0.25">
      <c r="A19" s="4"/>
      <c r="B19" s="101" t="s">
        <v>34</v>
      </c>
      <c r="C19" s="102"/>
      <c r="D19" s="102"/>
      <c r="E19" s="102"/>
      <c r="F19" s="102"/>
      <c r="G19" s="102"/>
      <c r="H19" s="102"/>
      <c r="I19" s="46" t="s">
        <v>9</v>
      </c>
      <c r="J19" s="46" t="s">
        <v>4</v>
      </c>
      <c r="K19" s="52">
        <v>8892.5</v>
      </c>
      <c r="L19" s="48">
        <v>8892.5</v>
      </c>
      <c r="M19" s="49">
        <v>3933.4</v>
      </c>
      <c r="N19" s="50">
        <f t="shared" si="4"/>
        <v>44.232780432949113</v>
      </c>
      <c r="O19" s="51">
        <f t="shared" si="5"/>
        <v>44.232780432949113</v>
      </c>
    </row>
    <row r="20" spans="1:15" ht="17.25" customHeight="1" x14ac:dyDescent="0.25">
      <c r="A20" s="4"/>
      <c r="B20" s="101" t="s">
        <v>79</v>
      </c>
      <c r="C20" s="102"/>
      <c r="D20" s="102"/>
      <c r="E20" s="102"/>
      <c r="F20" s="102"/>
      <c r="G20" s="102"/>
      <c r="H20" s="102"/>
      <c r="I20" s="46" t="s">
        <v>9</v>
      </c>
      <c r="J20" s="46" t="s">
        <v>10</v>
      </c>
      <c r="K20" s="52">
        <v>2207.5</v>
      </c>
      <c r="L20" s="48">
        <v>2207.5</v>
      </c>
      <c r="M20" s="49">
        <v>0</v>
      </c>
      <c r="N20" s="50">
        <f t="shared" si="4"/>
        <v>0</v>
      </c>
      <c r="O20" s="51">
        <f t="shared" si="5"/>
        <v>0</v>
      </c>
    </row>
    <row r="21" spans="1:15" ht="39.75" customHeight="1" x14ac:dyDescent="0.25">
      <c r="A21" s="4"/>
      <c r="B21" s="101" t="s">
        <v>83</v>
      </c>
      <c r="C21" s="102"/>
      <c r="D21" s="102"/>
      <c r="E21" s="102"/>
      <c r="F21" s="102"/>
      <c r="G21" s="102"/>
      <c r="H21" s="102"/>
      <c r="I21" s="46" t="s">
        <v>9</v>
      </c>
      <c r="J21" s="46">
        <v>10</v>
      </c>
      <c r="K21" s="52">
        <v>49967.7</v>
      </c>
      <c r="L21" s="48">
        <v>49967.7</v>
      </c>
      <c r="M21" s="49">
        <v>23509.3</v>
      </c>
      <c r="N21" s="50">
        <f t="shared" si="4"/>
        <v>47.048993649897838</v>
      </c>
      <c r="O21" s="51">
        <f t="shared" si="5"/>
        <v>47.048993649897838</v>
      </c>
    </row>
    <row r="22" spans="1:15" ht="30" customHeight="1" x14ac:dyDescent="0.25">
      <c r="A22" s="4"/>
      <c r="B22" s="101" t="s">
        <v>35</v>
      </c>
      <c r="C22" s="102"/>
      <c r="D22" s="102"/>
      <c r="E22" s="102"/>
      <c r="F22" s="102"/>
      <c r="G22" s="102"/>
      <c r="H22" s="102"/>
      <c r="I22" s="46" t="s">
        <v>9</v>
      </c>
      <c r="J22" s="46" t="s">
        <v>14</v>
      </c>
      <c r="K22" s="54">
        <v>207.5</v>
      </c>
      <c r="L22" s="48">
        <v>430.5</v>
      </c>
      <c r="M22" s="49">
        <v>150.80000000000001</v>
      </c>
      <c r="N22" s="50">
        <f t="shared" si="4"/>
        <v>72.674698795180731</v>
      </c>
      <c r="O22" s="51">
        <f t="shared" si="5"/>
        <v>35.029036004645768</v>
      </c>
    </row>
    <row r="23" spans="1:15" s="8" customFormat="1" ht="17.25" customHeight="1" x14ac:dyDescent="0.25">
      <c r="A23" s="11"/>
      <c r="B23" s="103" t="s">
        <v>36</v>
      </c>
      <c r="C23" s="104"/>
      <c r="D23" s="104"/>
      <c r="E23" s="104"/>
      <c r="F23" s="104"/>
      <c r="G23" s="104"/>
      <c r="H23" s="104"/>
      <c r="I23" s="55" t="s">
        <v>4</v>
      </c>
      <c r="J23" s="55" t="s">
        <v>2</v>
      </c>
      <c r="K23" s="56">
        <f>K24+K25+K27+K26+K28+K29</f>
        <v>523958.30000000005</v>
      </c>
      <c r="L23" s="56">
        <f t="shared" ref="L23:M23" si="6">L24+L25+L27+L26+L28+L29</f>
        <v>534591.4</v>
      </c>
      <c r="M23" s="56">
        <f t="shared" si="6"/>
        <v>268537.09999999998</v>
      </c>
      <c r="N23" s="57">
        <f t="shared" ref="N23:N28" si="7">M23*100/K23</f>
        <v>51.251616779426904</v>
      </c>
      <c r="O23" s="58">
        <f t="shared" ref="O23:O28" si="8">M23*100/L23</f>
        <v>50.232214734468222</v>
      </c>
    </row>
    <row r="24" spans="1:15" ht="17.25" customHeight="1" x14ac:dyDescent="0.25">
      <c r="A24" s="4"/>
      <c r="B24" s="101" t="s">
        <v>37</v>
      </c>
      <c r="C24" s="102"/>
      <c r="D24" s="102"/>
      <c r="E24" s="102"/>
      <c r="F24" s="102"/>
      <c r="G24" s="102"/>
      <c r="H24" s="102"/>
      <c r="I24" s="46" t="s">
        <v>4</v>
      </c>
      <c r="J24" s="46" t="s">
        <v>0</v>
      </c>
      <c r="K24" s="54">
        <v>12239.8</v>
      </c>
      <c r="L24" s="48">
        <v>12239.8</v>
      </c>
      <c r="M24" s="49">
        <v>5085</v>
      </c>
      <c r="N24" s="50">
        <f t="shared" si="7"/>
        <v>41.544796483602674</v>
      </c>
      <c r="O24" s="51">
        <f t="shared" si="8"/>
        <v>41.544796483602674</v>
      </c>
    </row>
    <row r="25" spans="1:15" ht="17.25" customHeight="1" x14ac:dyDescent="0.25">
      <c r="A25" s="4"/>
      <c r="B25" s="101" t="s">
        <v>38</v>
      </c>
      <c r="C25" s="102"/>
      <c r="D25" s="102"/>
      <c r="E25" s="102"/>
      <c r="F25" s="102"/>
      <c r="G25" s="102"/>
      <c r="H25" s="102"/>
      <c r="I25" s="46" t="s">
        <v>4</v>
      </c>
      <c r="J25" s="46" t="s">
        <v>13</v>
      </c>
      <c r="K25" s="54">
        <v>18946.599999999999</v>
      </c>
      <c r="L25" s="48">
        <v>18946.599999999999</v>
      </c>
      <c r="M25" s="49">
        <v>6059.7</v>
      </c>
      <c r="N25" s="50">
        <f t="shared" si="7"/>
        <v>31.983047090243108</v>
      </c>
      <c r="O25" s="51">
        <f t="shared" si="8"/>
        <v>31.983047090243108</v>
      </c>
    </row>
    <row r="26" spans="1:15" ht="17.25" customHeight="1" x14ac:dyDescent="0.25">
      <c r="A26" s="4"/>
      <c r="B26" s="101" t="s">
        <v>39</v>
      </c>
      <c r="C26" s="102"/>
      <c r="D26" s="102"/>
      <c r="E26" s="102"/>
      <c r="F26" s="102"/>
      <c r="G26" s="102"/>
      <c r="H26" s="102"/>
      <c r="I26" s="46" t="s">
        <v>4</v>
      </c>
      <c r="J26" s="46" t="s">
        <v>11</v>
      </c>
      <c r="K26" s="54">
        <v>31784</v>
      </c>
      <c r="L26" s="48">
        <v>31534.7</v>
      </c>
      <c r="M26" s="49">
        <v>13128</v>
      </c>
      <c r="N26" s="50">
        <f t="shared" si="7"/>
        <v>41.303800654417316</v>
      </c>
      <c r="O26" s="51">
        <f t="shared" si="8"/>
        <v>41.63033103216457</v>
      </c>
    </row>
    <row r="27" spans="1:15" ht="17.25" customHeight="1" x14ac:dyDescent="0.25">
      <c r="A27" s="4"/>
      <c r="B27" s="101" t="s">
        <v>40</v>
      </c>
      <c r="C27" s="102"/>
      <c r="D27" s="102"/>
      <c r="E27" s="102"/>
      <c r="F27" s="102"/>
      <c r="G27" s="102"/>
      <c r="H27" s="102"/>
      <c r="I27" s="46" t="s">
        <v>4</v>
      </c>
      <c r="J27" s="46" t="s">
        <v>10</v>
      </c>
      <c r="K27" s="54">
        <v>327782.7</v>
      </c>
      <c r="L27" s="48">
        <v>341536.1</v>
      </c>
      <c r="M27" s="49">
        <v>169420.3</v>
      </c>
      <c r="N27" s="50">
        <f t="shared" si="7"/>
        <v>51.686772974900748</v>
      </c>
      <c r="O27" s="51">
        <f t="shared" si="8"/>
        <v>49.605385784987298</v>
      </c>
    </row>
    <row r="28" spans="1:15" ht="17.25" customHeight="1" x14ac:dyDescent="0.25">
      <c r="A28" s="4"/>
      <c r="B28" s="101" t="s">
        <v>41</v>
      </c>
      <c r="C28" s="102"/>
      <c r="D28" s="102"/>
      <c r="E28" s="102"/>
      <c r="F28" s="102"/>
      <c r="G28" s="102"/>
      <c r="H28" s="102"/>
      <c r="I28" s="46" t="s">
        <v>4</v>
      </c>
      <c r="J28" s="46" t="s">
        <v>7</v>
      </c>
      <c r="K28" s="54">
        <v>52744.800000000003</v>
      </c>
      <c r="L28" s="48">
        <v>47376.6</v>
      </c>
      <c r="M28" s="49">
        <v>28246.400000000001</v>
      </c>
      <c r="N28" s="50">
        <f t="shared" si="7"/>
        <v>53.552956879161542</v>
      </c>
      <c r="O28" s="51">
        <f t="shared" si="8"/>
        <v>59.620994330534486</v>
      </c>
    </row>
    <row r="29" spans="1:15" ht="17.25" customHeight="1" x14ac:dyDescent="0.25">
      <c r="A29" s="4"/>
      <c r="B29" s="101" t="s">
        <v>42</v>
      </c>
      <c r="C29" s="102"/>
      <c r="D29" s="102"/>
      <c r="E29" s="102"/>
      <c r="F29" s="102"/>
      <c r="G29" s="102"/>
      <c r="H29" s="102"/>
      <c r="I29" s="46" t="s">
        <v>4</v>
      </c>
      <c r="J29" s="46" t="s">
        <v>3</v>
      </c>
      <c r="K29" s="54">
        <v>80460.399999999994</v>
      </c>
      <c r="L29" s="48">
        <v>82957.600000000006</v>
      </c>
      <c r="M29" s="49">
        <v>46597.7</v>
      </c>
      <c r="N29" s="50">
        <f t="shared" ref="N29" si="9">M29*100/K29</f>
        <v>57.913830903152359</v>
      </c>
      <c r="O29" s="51">
        <f t="shared" ref="O29" si="10">M29*100/L29</f>
        <v>56.170501557422099</v>
      </c>
    </row>
    <row r="30" spans="1:15" s="8" customFormat="1" ht="17.25" customHeight="1" x14ac:dyDescent="0.25">
      <c r="A30" s="11"/>
      <c r="B30" s="103" t="s">
        <v>43</v>
      </c>
      <c r="C30" s="104"/>
      <c r="D30" s="104"/>
      <c r="E30" s="104"/>
      <c r="F30" s="104"/>
      <c r="G30" s="104"/>
      <c r="H30" s="104"/>
      <c r="I30" s="55" t="s">
        <v>13</v>
      </c>
      <c r="J30" s="55" t="s">
        <v>2</v>
      </c>
      <c r="K30" s="56">
        <f>K31+K32+K33+K34</f>
        <v>411625.9</v>
      </c>
      <c r="L30" s="56">
        <f t="shared" ref="L30:M30" si="11">L31+L32+L33+L34</f>
        <v>663776.1</v>
      </c>
      <c r="M30" s="56">
        <f t="shared" si="11"/>
        <v>333900.59999999998</v>
      </c>
      <c r="N30" s="57">
        <f t="shared" ref="N30:N33" si="12">M30*100/K30</f>
        <v>81.117490420306382</v>
      </c>
      <c r="O30" s="58">
        <f t="shared" ref="O30:O33" si="13">M30*100/L30</f>
        <v>50.303197117220698</v>
      </c>
    </row>
    <row r="31" spans="1:15" ht="17.25" customHeight="1" x14ac:dyDescent="0.25">
      <c r="A31" s="4"/>
      <c r="B31" s="101" t="s">
        <v>44</v>
      </c>
      <c r="C31" s="102"/>
      <c r="D31" s="102"/>
      <c r="E31" s="102"/>
      <c r="F31" s="102"/>
      <c r="G31" s="102"/>
      <c r="H31" s="102"/>
      <c r="I31" s="46" t="s">
        <v>13</v>
      </c>
      <c r="J31" s="46" t="s">
        <v>0</v>
      </c>
      <c r="K31" s="54">
        <v>77952.399999999994</v>
      </c>
      <c r="L31" s="48">
        <v>251898.3</v>
      </c>
      <c r="M31" s="49">
        <v>213676.3</v>
      </c>
      <c r="N31" s="50">
        <f t="shared" si="12"/>
        <v>274.11125250794078</v>
      </c>
      <c r="O31" s="51">
        <f t="shared" si="13"/>
        <v>84.826416057591501</v>
      </c>
    </row>
    <row r="32" spans="1:15" ht="17.25" customHeight="1" x14ac:dyDescent="0.25">
      <c r="A32" s="4"/>
      <c r="B32" s="101" t="s">
        <v>45</v>
      </c>
      <c r="C32" s="102"/>
      <c r="D32" s="102"/>
      <c r="E32" s="102"/>
      <c r="F32" s="102"/>
      <c r="G32" s="102"/>
      <c r="H32" s="102"/>
      <c r="I32" s="46" t="s">
        <v>13</v>
      </c>
      <c r="J32" s="46" t="s">
        <v>5</v>
      </c>
      <c r="K32" s="54">
        <v>171509.6</v>
      </c>
      <c r="L32" s="48">
        <v>248942.2</v>
      </c>
      <c r="M32" s="49">
        <v>78656.399999999994</v>
      </c>
      <c r="N32" s="50">
        <f t="shared" si="12"/>
        <v>45.861222928629061</v>
      </c>
      <c r="O32" s="51">
        <f t="shared" si="13"/>
        <v>31.596250053225202</v>
      </c>
    </row>
    <row r="33" spans="1:16" ht="17.25" customHeight="1" x14ac:dyDescent="0.25">
      <c r="A33" s="4"/>
      <c r="B33" s="101" t="s">
        <v>46</v>
      </c>
      <c r="C33" s="102"/>
      <c r="D33" s="102"/>
      <c r="E33" s="102"/>
      <c r="F33" s="102"/>
      <c r="G33" s="102"/>
      <c r="H33" s="102"/>
      <c r="I33" s="46" t="s">
        <v>13</v>
      </c>
      <c r="J33" s="46" t="s">
        <v>9</v>
      </c>
      <c r="K33" s="54">
        <v>162159</v>
      </c>
      <c r="L33" s="48">
        <v>162930.70000000001</v>
      </c>
      <c r="M33" s="49">
        <v>41567.9</v>
      </c>
      <c r="N33" s="50">
        <f t="shared" si="12"/>
        <v>25.634038197078176</v>
      </c>
      <c r="O33" s="51">
        <f t="shared" si="13"/>
        <v>25.512625920099772</v>
      </c>
    </row>
    <row r="34" spans="1:16" ht="24" customHeight="1" x14ac:dyDescent="0.25">
      <c r="A34" s="4"/>
      <c r="B34" s="101" t="s">
        <v>47</v>
      </c>
      <c r="C34" s="102"/>
      <c r="D34" s="102"/>
      <c r="E34" s="102"/>
      <c r="F34" s="102"/>
      <c r="G34" s="102"/>
      <c r="H34" s="102"/>
      <c r="I34" s="46" t="s">
        <v>13</v>
      </c>
      <c r="J34" s="46" t="s">
        <v>13</v>
      </c>
      <c r="K34" s="54">
        <v>4.9000000000000004</v>
      </c>
      <c r="L34" s="48">
        <v>4.9000000000000004</v>
      </c>
      <c r="M34" s="49">
        <v>0</v>
      </c>
      <c r="N34" s="50">
        <f t="shared" ref="N34:N40" si="14">M34*100/K34</f>
        <v>0</v>
      </c>
      <c r="O34" s="51">
        <f t="shared" ref="O34:O40" si="15">M34*100/L34</f>
        <v>0</v>
      </c>
    </row>
    <row r="35" spans="1:16" s="8" customFormat="1" ht="17.25" customHeight="1" x14ac:dyDescent="0.25">
      <c r="A35" s="11"/>
      <c r="B35" s="103" t="s">
        <v>48</v>
      </c>
      <c r="C35" s="104"/>
      <c r="D35" s="104"/>
      <c r="E35" s="104"/>
      <c r="F35" s="104"/>
      <c r="G35" s="104"/>
      <c r="H35" s="104"/>
      <c r="I35" s="55" t="s">
        <v>8</v>
      </c>
      <c r="J35" s="55" t="s">
        <v>2</v>
      </c>
      <c r="K35" s="56">
        <f>K36</f>
        <v>2559.9</v>
      </c>
      <c r="L35" s="56">
        <f t="shared" ref="L35:M35" si="16">L36</f>
        <v>8612.7999999999993</v>
      </c>
      <c r="M35" s="56">
        <f t="shared" si="16"/>
        <v>159.9</v>
      </c>
      <c r="N35" s="57">
        <f t="shared" si="14"/>
        <v>6.2463377475682638</v>
      </c>
      <c r="O35" s="58">
        <f t="shared" si="15"/>
        <v>1.8565391045885196</v>
      </c>
    </row>
    <row r="36" spans="1:16" ht="17.25" customHeight="1" x14ac:dyDescent="0.25">
      <c r="A36" s="4"/>
      <c r="B36" s="101" t="s">
        <v>49</v>
      </c>
      <c r="C36" s="102"/>
      <c r="D36" s="102"/>
      <c r="E36" s="102"/>
      <c r="F36" s="102"/>
      <c r="G36" s="102"/>
      <c r="H36" s="102"/>
      <c r="I36" s="46" t="s">
        <v>8</v>
      </c>
      <c r="J36" s="46" t="s">
        <v>13</v>
      </c>
      <c r="K36" s="54">
        <v>2559.9</v>
      </c>
      <c r="L36" s="48">
        <v>8612.7999999999993</v>
      </c>
      <c r="M36" s="49">
        <v>159.9</v>
      </c>
      <c r="N36" s="50">
        <f t="shared" si="14"/>
        <v>6.2463377475682638</v>
      </c>
      <c r="O36" s="51">
        <f t="shared" si="15"/>
        <v>1.8565391045885196</v>
      </c>
    </row>
    <row r="37" spans="1:16" s="8" customFormat="1" ht="17.25" customHeight="1" x14ac:dyDescent="0.25">
      <c r="A37" s="11"/>
      <c r="B37" s="103" t="s">
        <v>50</v>
      </c>
      <c r="C37" s="104"/>
      <c r="D37" s="104"/>
      <c r="E37" s="104"/>
      <c r="F37" s="104"/>
      <c r="G37" s="104"/>
      <c r="H37" s="104"/>
      <c r="I37" s="55" t="s">
        <v>12</v>
      </c>
      <c r="J37" s="55" t="s">
        <v>2</v>
      </c>
      <c r="K37" s="56">
        <f>K38+K39+K40+K41+K42</f>
        <v>3347398.5000000005</v>
      </c>
      <c r="L37" s="56">
        <f t="shared" ref="L37:M37" si="17">L38+L39+L40+L41+L42</f>
        <v>3373849.1</v>
      </c>
      <c r="M37" s="56">
        <f t="shared" si="17"/>
        <v>1849949.6000000003</v>
      </c>
      <c r="N37" s="57">
        <f t="shared" si="14"/>
        <v>55.265293331522976</v>
      </c>
      <c r="O37" s="58">
        <f t="shared" si="15"/>
        <v>54.832019606330356</v>
      </c>
    </row>
    <row r="38" spans="1:16" ht="17.25" customHeight="1" x14ac:dyDescent="0.25">
      <c r="A38" s="4"/>
      <c r="B38" s="101" t="s">
        <v>51</v>
      </c>
      <c r="C38" s="102"/>
      <c r="D38" s="102"/>
      <c r="E38" s="102"/>
      <c r="F38" s="102"/>
      <c r="G38" s="102"/>
      <c r="H38" s="102"/>
      <c r="I38" s="46" t="s">
        <v>12</v>
      </c>
      <c r="J38" s="46" t="s">
        <v>0</v>
      </c>
      <c r="K38" s="54">
        <v>1165237.6000000001</v>
      </c>
      <c r="L38" s="48">
        <v>1165916.6000000001</v>
      </c>
      <c r="M38" s="49">
        <v>574893.9</v>
      </c>
      <c r="N38" s="50">
        <f t="shared" si="14"/>
        <v>49.337053661845445</v>
      </c>
      <c r="O38" s="51">
        <f t="shared" si="15"/>
        <v>49.308321023990906</v>
      </c>
    </row>
    <row r="39" spans="1:16" ht="17.25" customHeight="1" x14ac:dyDescent="0.25">
      <c r="A39" s="4"/>
      <c r="B39" s="101" t="s">
        <v>52</v>
      </c>
      <c r="C39" s="102"/>
      <c r="D39" s="102"/>
      <c r="E39" s="102"/>
      <c r="F39" s="102"/>
      <c r="G39" s="102"/>
      <c r="H39" s="102"/>
      <c r="I39" s="46" t="s">
        <v>12</v>
      </c>
      <c r="J39" s="46" t="s">
        <v>5</v>
      </c>
      <c r="K39" s="54">
        <v>1774339.4</v>
      </c>
      <c r="L39" s="48">
        <v>1790870.4</v>
      </c>
      <c r="M39" s="49">
        <v>1051389.3</v>
      </c>
      <c r="N39" s="50">
        <f t="shared" si="14"/>
        <v>59.255252969076835</v>
      </c>
      <c r="O39" s="51">
        <f t="shared" si="15"/>
        <v>58.708285088636231</v>
      </c>
    </row>
    <row r="40" spans="1:16" ht="17.25" customHeight="1" x14ac:dyDescent="0.25">
      <c r="A40" s="4"/>
      <c r="B40" s="101" t="s">
        <v>53</v>
      </c>
      <c r="C40" s="102"/>
      <c r="D40" s="102"/>
      <c r="E40" s="102"/>
      <c r="F40" s="102"/>
      <c r="G40" s="102"/>
      <c r="H40" s="102"/>
      <c r="I40" s="46" t="s">
        <v>12</v>
      </c>
      <c r="J40" s="46" t="s">
        <v>9</v>
      </c>
      <c r="K40" s="54">
        <v>239369.7</v>
      </c>
      <c r="L40" s="48">
        <v>246626.5</v>
      </c>
      <c r="M40" s="49">
        <v>141542.29999999999</v>
      </c>
      <c r="N40" s="50">
        <f t="shared" si="14"/>
        <v>59.13125178332929</v>
      </c>
      <c r="O40" s="51">
        <f t="shared" si="15"/>
        <v>57.391358998323369</v>
      </c>
    </row>
    <row r="41" spans="1:16" ht="17.25" customHeight="1" x14ac:dyDescent="0.25">
      <c r="A41" s="4"/>
      <c r="B41" s="101" t="s">
        <v>54</v>
      </c>
      <c r="C41" s="102"/>
      <c r="D41" s="102"/>
      <c r="E41" s="102"/>
      <c r="F41" s="102"/>
      <c r="G41" s="102"/>
      <c r="H41" s="102"/>
      <c r="I41" s="46" t="s">
        <v>12</v>
      </c>
      <c r="J41" s="46" t="s">
        <v>12</v>
      </c>
      <c r="K41" s="54">
        <v>60062.2</v>
      </c>
      <c r="L41" s="48">
        <v>60800.2</v>
      </c>
      <c r="M41" s="49">
        <v>32463.3</v>
      </c>
      <c r="N41" s="50">
        <f t="shared" ref="N41:N42" si="18">M41*100/K41</f>
        <v>54.049468717429598</v>
      </c>
      <c r="O41" s="51">
        <f t="shared" ref="O41:O42" si="19">M41*100/L41</f>
        <v>53.393409890099051</v>
      </c>
    </row>
    <row r="42" spans="1:16" ht="17.25" customHeight="1" x14ac:dyDescent="0.25">
      <c r="A42" s="4"/>
      <c r="B42" s="101" t="s">
        <v>55</v>
      </c>
      <c r="C42" s="102"/>
      <c r="D42" s="102"/>
      <c r="E42" s="102"/>
      <c r="F42" s="102"/>
      <c r="G42" s="102"/>
      <c r="H42" s="102"/>
      <c r="I42" s="46" t="s">
        <v>12</v>
      </c>
      <c r="J42" s="46" t="s">
        <v>10</v>
      </c>
      <c r="K42" s="54">
        <v>108389.6</v>
      </c>
      <c r="L42" s="49">
        <v>109635.4</v>
      </c>
      <c r="M42" s="49">
        <v>49660.800000000003</v>
      </c>
      <c r="N42" s="50">
        <f t="shared" si="18"/>
        <v>45.816941846819248</v>
      </c>
      <c r="O42" s="51">
        <f t="shared" si="19"/>
        <v>45.296318524856026</v>
      </c>
    </row>
    <row r="43" spans="1:16" s="8" customFormat="1" ht="17.25" customHeight="1" x14ac:dyDescent="0.25">
      <c r="A43" s="11"/>
      <c r="B43" s="103" t="s">
        <v>56</v>
      </c>
      <c r="C43" s="104"/>
      <c r="D43" s="104"/>
      <c r="E43" s="104"/>
      <c r="F43" s="104"/>
      <c r="G43" s="104"/>
      <c r="H43" s="104"/>
      <c r="I43" s="55" t="s">
        <v>11</v>
      </c>
      <c r="J43" s="55" t="s">
        <v>2</v>
      </c>
      <c r="K43" s="56">
        <f>K44+K45</f>
        <v>360918.1</v>
      </c>
      <c r="L43" s="56">
        <f t="shared" ref="L43:M43" si="20">L44+L45</f>
        <v>363529.8</v>
      </c>
      <c r="M43" s="56">
        <f t="shared" si="20"/>
        <v>175810.19999999998</v>
      </c>
      <c r="N43" s="57">
        <f t="shared" ref="N43:N45" si="21">M43*100/K43</f>
        <v>48.711937694452011</v>
      </c>
      <c r="O43" s="58">
        <f t="shared" ref="O43:O45" si="22">M43*100/L43</f>
        <v>48.361977477499785</v>
      </c>
    </row>
    <row r="44" spans="1:16" ht="17.25" customHeight="1" x14ac:dyDescent="0.25">
      <c r="A44" s="4"/>
      <c r="B44" s="101" t="s">
        <v>57</v>
      </c>
      <c r="C44" s="102"/>
      <c r="D44" s="102"/>
      <c r="E44" s="102"/>
      <c r="F44" s="102"/>
      <c r="G44" s="102"/>
      <c r="H44" s="102"/>
      <c r="I44" s="46" t="s">
        <v>11</v>
      </c>
      <c r="J44" s="46" t="s">
        <v>0</v>
      </c>
      <c r="K44" s="54">
        <v>360604.3</v>
      </c>
      <c r="L44" s="48">
        <v>363216</v>
      </c>
      <c r="M44" s="49">
        <v>175496.4</v>
      </c>
      <c r="N44" s="50">
        <f t="shared" si="21"/>
        <v>48.667306518530147</v>
      </c>
      <c r="O44" s="51">
        <f t="shared" si="22"/>
        <v>48.317364873794105</v>
      </c>
    </row>
    <row r="45" spans="1:16" ht="17.25" customHeight="1" x14ac:dyDescent="0.25">
      <c r="A45" s="4"/>
      <c r="B45" s="101" t="s">
        <v>58</v>
      </c>
      <c r="C45" s="102"/>
      <c r="D45" s="102"/>
      <c r="E45" s="102"/>
      <c r="F45" s="102"/>
      <c r="G45" s="102"/>
      <c r="H45" s="102"/>
      <c r="I45" s="46" t="s">
        <v>11</v>
      </c>
      <c r="J45" s="46" t="s">
        <v>4</v>
      </c>
      <c r="K45" s="54">
        <v>313.8</v>
      </c>
      <c r="L45" s="48">
        <v>313.8</v>
      </c>
      <c r="M45" s="49">
        <v>313.8</v>
      </c>
      <c r="N45" s="50">
        <f t="shared" si="21"/>
        <v>100</v>
      </c>
      <c r="O45" s="51">
        <f t="shared" si="22"/>
        <v>100</v>
      </c>
    </row>
    <row r="46" spans="1:16" s="8" customFormat="1" ht="17.25" customHeight="1" x14ac:dyDescent="0.25">
      <c r="A46" s="11"/>
      <c r="B46" s="103" t="s">
        <v>59</v>
      </c>
      <c r="C46" s="104"/>
      <c r="D46" s="104"/>
      <c r="E46" s="104"/>
      <c r="F46" s="104"/>
      <c r="G46" s="104"/>
      <c r="H46" s="104"/>
      <c r="I46" s="55" t="s">
        <v>10</v>
      </c>
      <c r="J46" s="55" t="s">
        <v>2</v>
      </c>
      <c r="K46" s="56">
        <f>K47</f>
        <v>888.5</v>
      </c>
      <c r="L46" s="56">
        <f t="shared" ref="L46:M46" si="23">L47</f>
        <v>888.5</v>
      </c>
      <c r="M46" s="56">
        <f t="shared" si="23"/>
        <v>0</v>
      </c>
      <c r="N46" s="57">
        <f t="shared" ref="N46:N54" si="24">M46*100/K46</f>
        <v>0</v>
      </c>
      <c r="O46" s="58">
        <f t="shared" ref="O46:O54" si="25">M46*100/L46</f>
        <v>0</v>
      </c>
    </row>
    <row r="47" spans="1:16" ht="17.25" customHeight="1" x14ac:dyDescent="0.25">
      <c r="A47" s="4"/>
      <c r="B47" s="101" t="s">
        <v>60</v>
      </c>
      <c r="C47" s="102"/>
      <c r="D47" s="102"/>
      <c r="E47" s="102"/>
      <c r="F47" s="102"/>
      <c r="G47" s="102"/>
      <c r="H47" s="102"/>
      <c r="I47" s="46" t="s">
        <v>10</v>
      </c>
      <c r="J47" s="46" t="s">
        <v>10</v>
      </c>
      <c r="K47" s="54">
        <v>888.5</v>
      </c>
      <c r="L47" s="48">
        <v>888.5</v>
      </c>
      <c r="M47" s="49">
        <v>0</v>
      </c>
      <c r="N47" s="50">
        <f t="shared" si="24"/>
        <v>0</v>
      </c>
      <c r="O47" s="51">
        <f t="shared" si="25"/>
        <v>0</v>
      </c>
      <c r="P47" s="6"/>
    </row>
    <row r="48" spans="1:16" s="8" customFormat="1" ht="17.25" customHeight="1" x14ac:dyDescent="0.25">
      <c r="A48" s="11"/>
      <c r="B48" s="103" t="s">
        <v>62</v>
      </c>
      <c r="C48" s="104"/>
      <c r="D48" s="104"/>
      <c r="E48" s="104"/>
      <c r="F48" s="104"/>
      <c r="G48" s="104"/>
      <c r="H48" s="104"/>
      <c r="I48" s="55" t="s">
        <v>7</v>
      </c>
      <c r="J48" s="55" t="s">
        <v>2</v>
      </c>
      <c r="K48" s="56">
        <f>K49+K50+K51+K52</f>
        <v>51008.600000000006</v>
      </c>
      <c r="L48" s="56">
        <f t="shared" ref="L48:M48" si="26">L49+L50+L51+L52</f>
        <v>52630</v>
      </c>
      <c r="M48" s="56">
        <f t="shared" si="26"/>
        <v>27538.3</v>
      </c>
      <c r="N48" s="57">
        <f t="shared" si="24"/>
        <v>53.987562881553302</v>
      </c>
      <c r="O48" s="58">
        <f t="shared" si="25"/>
        <v>52.324339730191909</v>
      </c>
      <c r="P48" s="59"/>
    </row>
    <row r="49" spans="1:16" ht="17.25" customHeight="1" x14ac:dyDescent="0.25">
      <c r="A49" s="4"/>
      <c r="B49" s="101" t="s">
        <v>61</v>
      </c>
      <c r="C49" s="102"/>
      <c r="D49" s="102"/>
      <c r="E49" s="102"/>
      <c r="F49" s="102"/>
      <c r="G49" s="102"/>
      <c r="H49" s="102"/>
      <c r="I49" s="46" t="s">
        <v>7</v>
      </c>
      <c r="J49" s="46" t="s">
        <v>0</v>
      </c>
      <c r="K49" s="54">
        <v>10000</v>
      </c>
      <c r="L49" s="48">
        <v>10000</v>
      </c>
      <c r="M49" s="49">
        <v>6337.8</v>
      </c>
      <c r="N49" s="50">
        <f t="shared" si="24"/>
        <v>63.378</v>
      </c>
      <c r="O49" s="51">
        <f t="shared" si="25"/>
        <v>63.378</v>
      </c>
      <c r="P49" s="6"/>
    </row>
    <row r="50" spans="1:16" ht="17.25" customHeight="1" x14ac:dyDescent="0.25">
      <c r="A50" s="4"/>
      <c r="B50" s="101" t="s">
        <v>63</v>
      </c>
      <c r="C50" s="102"/>
      <c r="D50" s="102"/>
      <c r="E50" s="102"/>
      <c r="F50" s="102"/>
      <c r="G50" s="102"/>
      <c r="H50" s="102"/>
      <c r="I50" s="46" t="s">
        <v>7</v>
      </c>
      <c r="J50" s="46" t="s">
        <v>9</v>
      </c>
      <c r="K50" s="54">
        <v>7989.6</v>
      </c>
      <c r="L50" s="48">
        <v>7989.6</v>
      </c>
      <c r="M50" s="49">
        <v>0</v>
      </c>
      <c r="N50" s="50">
        <f t="shared" si="24"/>
        <v>0</v>
      </c>
      <c r="O50" s="51">
        <f t="shared" si="25"/>
        <v>0</v>
      </c>
      <c r="P50" s="60"/>
    </row>
    <row r="51" spans="1:16" ht="17.25" customHeight="1" x14ac:dyDescent="0.25">
      <c r="A51" s="4"/>
      <c r="B51" s="101" t="s">
        <v>64</v>
      </c>
      <c r="C51" s="102"/>
      <c r="D51" s="102"/>
      <c r="E51" s="102"/>
      <c r="F51" s="102"/>
      <c r="G51" s="102"/>
      <c r="H51" s="102"/>
      <c r="I51" s="46" t="s">
        <v>7</v>
      </c>
      <c r="J51" s="46" t="s">
        <v>4</v>
      </c>
      <c r="K51" s="54">
        <v>32490.2</v>
      </c>
      <c r="L51" s="48">
        <v>32883.1</v>
      </c>
      <c r="M51" s="49">
        <v>19472</v>
      </c>
      <c r="N51" s="50">
        <f>M51*100/K51</f>
        <v>59.931917932176468</v>
      </c>
      <c r="O51" s="51">
        <f t="shared" si="25"/>
        <v>59.215828191380986</v>
      </c>
      <c r="P51" s="6"/>
    </row>
    <row r="52" spans="1:16" ht="17.25" customHeight="1" x14ac:dyDescent="0.25">
      <c r="A52" s="4"/>
      <c r="B52" s="101" t="s">
        <v>65</v>
      </c>
      <c r="C52" s="102"/>
      <c r="D52" s="102"/>
      <c r="E52" s="102"/>
      <c r="F52" s="102"/>
      <c r="G52" s="102"/>
      <c r="H52" s="102"/>
      <c r="I52" s="46" t="s">
        <v>7</v>
      </c>
      <c r="J52" s="46" t="s">
        <v>8</v>
      </c>
      <c r="K52" s="54">
        <v>528.79999999999995</v>
      </c>
      <c r="L52" s="48">
        <v>1757.3</v>
      </c>
      <c r="M52" s="49">
        <v>1728.5</v>
      </c>
      <c r="N52" s="50">
        <f t="shared" si="24"/>
        <v>326.87216338880489</v>
      </c>
      <c r="O52" s="51">
        <f t="shared" si="25"/>
        <v>98.361122176065564</v>
      </c>
    </row>
    <row r="53" spans="1:16" s="8" customFormat="1" ht="17.25" customHeight="1" x14ac:dyDescent="0.25">
      <c r="A53" s="11"/>
      <c r="B53" s="103" t="s">
        <v>66</v>
      </c>
      <c r="C53" s="104"/>
      <c r="D53" s="104"/>
      <c r="E53" s="104"/>
      <c r="F53" s="104"/>
      <c r="G53" s="104"/>
      <c r="H53" s="104"/>
      <c r="I53" s="55" t="s">
        <v>6</v>
      </c>
      <c r="J53" s="55" t="s">
        <v>2</v>
      </c>
      <c r="K53" s="56">
        <f>K54+K55</f>
        <v>323040.8</v>
      </c>
      <c r="L53" s="56">
        <f>L54+L55</f>
        <v>323040.8</v>
      </c>
      <c r="M53" s="56">
        <f>M54+M55</f>
        <v>173729.40000000002</v>
      </c>
      <c r="N53" s="57">
        <v>0</v>
      </c>
      <c r="O53" s="58">
        <f t="shared" si="25"/>
        <v>53.77939876325221</v>
      </c>
    </row>
    <row r="54" spans="1:16" ht="17.25" customHeight="1" x14ac:dyDescent="0.25">
      <c r="A54" s="4"/>
      <c r="B54" s="101" t="s">
        <v>67</v>
      </c>
      <c r="C54" s="102"/>
      <c r="D54" s="102"/>
      <c r="E54" s="102"/>
      <c r="F54" s="102"/>
      <c r="G54" s="102"/>
      <c r="H54" s="102"/>
      <c r="I54" s="46" t="s">
        <v>6</v>
      </c>
      <c r="J54" s="53" t="s">
        <v>0</v>
      </c>
      <c r="K54" s="54">
        <v>42558</v>
      </c>
      <c r="L54" s="48">
        <v>42653.8</v>
      </c>
      <c r="M54" s="49">
        <v>26531.200000000001</v>
      </c>
      <c r="N54" s="50">
        <f t="shared" si="24"/>
        <v>62.341275435875744</v>
      </c>
      <c r="O54" s="51">
        <f t="shared" si="25"/>
        <v>62.201257566734967</v>
      </c>
    </row>
    <row r="55" spans="1:16" ht="17.25" customHeight="1" x14ac:dyDescent="0.25">
      <c r="A55" s="4"/>
      <c r="B55" s="110" t="s">
        <v>77</v>
      </c>
      <c r="C55" s="111"/>
      <c r="D55" s="111"/>
      <c r="E55" s="111"/>
      <c r="F55" s="111"/>
      <c r="G55" s="111"/>
      <c r="H55" s="112"/>
      <c r="I55" s="46" t="s">
        <v>6</v>
      </c>
      <c r="J55" s="53" t="s">
        <v>9</v>
      </c>
      <c r="K55" s="47">
        <v>280482.8</v>
      </c>
      <c r="L55" s="48">
        <v>280387</v>
      </c>
      <c r="M55" s="49">
        <v>147198.20000000001</v>
      </c>
      <c r="N55" s="50">
        <v>0</v>
      </c>
      <c r="O55" s="51">
        <f t="shared" ref="O55" si="27">M55*100/L55</f>
        <v>52.498225666667864</v>
      </c>
    </row>
    <row r="56" spans="1:16" s="8" customFormat="1" ht="17.25" customHeight="1" x14ac:dyDescent="0.25">
      <c r="A56" s="11"/>
      <c r="B56" s="103" t="s">
        <v>68</v>
      </c>
      <c r="C56" s="104"/>
      <c r="D56" s="104"/>
      <c r="E56" s="104"/>
      <c r="F56" s="104"/>
      <c r="G56" s="104"/>
      <c r="H56" s="104"/>
      <c r="I56" s="55" t="s">
        <v>3</v>
      </c>
      <c r="J56" s="55" t="s">
        <v>2</v>
      </c>
      <c r="K56" s="56">
        <f>K57+K58</f>
        <v>27191.5</v>
      </c>
      <c r="L56" s="56">
        <f t="shared" ref="L56:M56" si="28">L57+L58</f>
        <v>27191.5</v>
      </c>
      <c r="M56" s="56">
        <f t="shared" si="28"/>
        <v>13889.7</v>
      </c>
      <c r="N56" s="57">
        <f t="shared" ref="N56:N60" si="29">M56*100/K56</f>
        <v>51.081036353272161</v>
      </c>
      <c r="O56" s="58">
        <f t="shared" ref="O56:O61" si="30">M56*100/L56</f>
        <v>51.081036353272161</v>
      </c>
    </row>
    <row r="57" spans="1:16" s="65" customFormat="1" ht="17.25" customHeight="1" x14ac:dyDescent="0.25">
      <c r="A57" s="61"/>
      <c r="B57" s="101" t="s">
        <v>69</v>
      </c>
      <c r="C57" s="102"/>
      <c r="D57" s="102"/>
      <c r="E57" s="102"/>
      <c r="F57" s="102"/>
      <c r="G57" s="102"/>
      <c r="H57" s="102"/>
      <c r="I57" s="46" t="s">
        <v>3</v>
      </c>
      <c r="J57" s="46" t="s">
        <v>5</v>
      </c>
      <c r="K57" s="54">
        <v>20343.5</v>
      </c>
      <c r="L57" s="48">
        <v>20343.5</v>
      </c>
      <c r="M57" s="62">
        <v>10904</v>
      </c>
      <c r="N57" s="63">
        <f t="shared" si="29"/>
        <v>53.599429793300068</v>
      </c>
      <c r="O57" s="64">
        <f t="shared" si="30"/>
        <v>53.599429793300068</v>
      </c>
    </row>
    <row r="58" spans="1:16" ht="24.75" customHeight="1" x14ac:dyDescent="0.25">
      <c r="A58" s="4"/>
      <c r="B58" s="101" t="s">
        <v>70</v>
      </c>
      <c r="C58" s="102"/>
      <c r="D58" s="102"/>
      <c r="E58" s="102"/>
      <c r="F58" s="102"/>
      <c r="G58" s="102"/>
      <c r="H58" s="102"/>
      <c r="I58" s="46" t="s">
        <v>3</v>
      </c>
      <c r="J58" s="46" t="s">
        <v>4</v>
      </c>
      <c r="K58" s="54">
        <v>6848</v>
      </c>
      <c r="L58" s="48">
        <v>6848</v>
      </c>
      <c r="M58" s="49">
        <v>2985.7</v>
      </c>
      <c r="N58" s="50">
        <f t="shared" si="29"/>
        <v>43.59959112149533</v>
      </c>
      <c r="O58" s="51">
        <f t="shared" si="30"/>
        <v>43.59959112149533</v>
      </c>
    </row>
    <row r="59" spans="1:16" s="8" customFormat="1" ht="30" customHeight="1" x14ac:dyDescent="0.25">
      <c r="A59" s="11"/>
      <c r="B59" s="103" t="s">
        <v>71</v>
      </c>
      <c r="C59" s="104"/>
      <c r="D59" s="104"/>
      <c r="E59" s="104"/>
      <c r="F59" s="104"/>
      <c r="G59" s="104"/>
      <c r="H59" s="104"/>
      <c r="I59" s="55" t="s">
        <v>1</v>
      </c>
      <c r="J59" s="55" t="s">
        <v>2</v>
      </c>
      <c r="K59" s="56">
        <f>SUM(K60)</f>
        <v>900</v>
      </c>
      <c r="L59" s="56">
        <f t="shared" ref="L59:M59" si="31">SUM(L60)</f>
        <v>900</v>
      </c>
      <c r="M59" s="56">
        <f t="shared" si="31"/>
        <v>129.6</v>
      </c>
      <c r="N59" s="57">
        <f t="shared" si="29"/>
        <v>14.4</v>
      </c>
      <c r="O59" s="58">
        <f t="shared" si="30"/>
        <v>14.4</v>
      </c>
    </row>
    <row r="60" spans="1:16" ht="29.25" customHeight="1" thickBot="1" x14ac:dyDescent="0.3">
      <c r="A60" s="4"/>
      <c r="B60" s="105" t="s">
        <v>72</v>
      </c>
      <c r="C60" s="106"/>
      <c r="D60" s="106"/>
      <c r="E60" s="106"/>
      <c r="F60" s="106"/>
      <c r="G60" s="106"/>
      <c r="H60" s="107"/>
      <c r="I60" s="66" t="s">
        <v>1</v>
      </c>
      <c r="J60" s="66" t="s">
        <v>0</v>
      </c>
      <c r="K60" s="67">
        <v>900</v>
      </c>
      <c r="L60" s="68">
        <v>900</v>
      </c>
      <c r="M60" s="69">
        <v>129.6</v>
      </c>
      <c r="N60" s="70">
        <f t="shared" si="29"/>
        <v>14.4</v>
      </c>
      <c r="O60" s="71">
        <f t="shared" si="30"/>
        <v>14.4</v>
      </c>
    </row>
    <row r="61" spans="1:16" s="8" customFormat="1" ht="19.5" customHeight="1" thickBot="1" x14ac:dyDescent="0.3">
      <c r="A61" s="12"/>
      <c r="B61" s="87" t="s">
        <v>22</v>
      </c>
      <c r="C61" s="88"/>
      <c r="D61" s="88"/>
      <c r="E61" s="88"/>
      <c r="F61" s="88"/>
      <c r="G61" s="88"/>
      <c r="H61" s="88"/>
      <c r="I61" s="72"/>
      <c r="J61" s="72"/>
      <c r="K61" s="73">
        <f>K9+K18+K23+K30+K35+K37+K46+K43+K48+K53+K56+K59</f>
        <v>5685651.2999999998</v>
      </c>
      <c r="L61" s="73">
        <f>L9+L18+L23+L30+L35+L37+L46+L43+L48+L53+L56+L59</f>
        <v>5998457.8999999994</v>
      </c>
      <c r="M61" s="73">
        <f>M9+M18+M23+M30+M35+M37+M46+M43+M48+M53+M56+M59</f>
        <v>3160097.9000000004</v>
      </c>
      <c r="N61" s="74">
        <f>M61*100/K61</f>
        <v>55.580227018143034</v>
      </c>
      <c r="O61" s="75">
        <f t="shared" si="30"/>
        <v>52.681838443844057</v>
      </c>
    </row>
    <row r="62" spans="1:16" ht="12.75" hidden="1" customHeight="1" x14ac:dyDescent="0.25">
      <c r="A62" s="76"/>
      <c r="B62" s="77"/>
      <c r="C62" s="78"/>
      <c r="D62" s="78"/>
      <c r="E62" s="78"/>
      <c r="F62" s="78"/>
      <c r="G62" s="78"/>
      <c r="H62" s="78"/>
      <c r="I62" s="79">
        <v>0</v>
      </c>
      <c r="J62" s="79">
        <v>0</v>
      </c>
      <c r="K62" s="79"/>
      <c r="L62" s="80">
        <v>0</v>
      </c>
      <c r="M62" s="80">
        <v>0</v>
      </c>
      <c r="N62" s="81">
        <v>0</v>
      </c>
      <c r="O62" s="82"/>
    </row>
    <row r="63" spans="1:16" ht="12.75" customHeight="1" x14ac:dyDescent="0.25">
      <c r="A63" s="83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5"/>
      <c r="M63" s="85"/>
      <c r="N63" s="85"/>
      <c r="O63" s="86"/>
    </row>
  </sheetData>
  <mergeCells count="64">
    <mergeCell ref="C2:O2"/>
    <mergeCell ref="B8:H8"/>
    <mergeCell ref="I4:I6"/>
    <mergeCell ref="D3:G3"/>
    <mergeCell ref="J4:J6"/>
    <mergeCell ref="O4:O6"/>
    <mergeCell ref="K4:K6"/>
    <mergeCell ref="B36:H36"/>
    <mergeCell ref="B9:H9"/>
    <mergeCell ref="B18:H18"/>
    <mergeCell ref="B10:H10"/>
    <mergeCell ref="B11:H11"/>
    <mergeCell ref="B12:H12"/>
    <mergeCell ref="B13:H13"/>
    <mergeCell ref="B14:H14"/>
    <mergeCell ref="B17:H17"/>
    <mergeCell ref="B26:H26"/>
    <mergeCell ref="B29:H29"/>
    <mergeCell ref="B21:H21"/>
    <mergeCell ref="B55:H55"/>
    <mergeCell ref="B51:H51"/>
    <mergeCell ref="B48:H48"/>
    <mergeCell ref="B50:H50"/>
    <mergeCell ref="B54:H54"/>
    <mergeCell ref="B49:H49"/>
    <mergeCell ref="B31:H31"/>
    <mergeCell ref="B32:H32"/>
    <mergeCell ref="B37:H37"/>
    <mergeCell ref="B34:H34"/>
    <mergeCell ref="B42:H42"/>
    <mergeCell ref="B39:H39"/>
    <mergeCell ref="B38:H38"/>
    <mergeCell ref="B15:H15"/>
    <mergeCell ref="B46:H46"/>
    <mergeCell ref="B45:H45"/>
    <mergeCell ref="B53:H53"/>
    <mergeCell ref="B52:H52"/>
    <mergeCell ref="B47:H47"/>
    <mergeCell ref="B28:H28"/>
    <mergeCell ref="B16:H16"/>
    <mergeCell ref="B23:H23"/>
    <mergeCell ref="B30:H30"/>
    <mergeCell ref="B24:H24"/>
    <mergeCell ref="B25:H25"/>
    <mergeCell ref="B19:H19"/>
    <mergeCell ref="B20:H20"/>
    <mergeCell ref="B22:H22"/>
    <mergeCell ref="B27:H27"/>
    <mergeCell ref="B61:H61"/>
    <mergeCell ref="L4:L6"/>
    <mergeCell ref="B4:H6"/>
    <mergeCell ref="M4:M6"/>
    <mergeCell ref="N4:N6"/>
    <mergeCell ref="B41:H41"/>
    <mergeCell ref="B43:H43"/>
    <mergeCell ref="B33:H33"/>
    <mergeCell ref="B35:H35"/>
    <mergeCell ref="B60:H60"/>
    <mergeCell ref="B59:H59"/>
    <mergeCell ref="B58:H58"/>
    <mergeCell ref="B40:H40"/>
    <mergeCell ref="B57:H57"/>
    <mergeCell ref="B56:H56"/>
    <mergeCell ref="B44:H44"/>
  </mergeCells>
  <pageMargins left="0.39370078740157483" right="0.39370078740157483" top="0.98425196850393704" bottom="0.98425196850393704" header="0.51181102362204722" footer="0.51181102362204722"/>
  <pageSetup paperSize="9" scale="7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showGridLines="0" workbookViewId="0">
      <pane xSplit="1" ySplit="5" topLeftCell="B6" activePane="bottomRight" state="frozen"/>
      <selection pane="topRight" activeCell="B1" sqref="B1"/>
      <selection pane="bottomLeft" activeCell="A9" sqref="A9"/>
      <selection pane="bottomRight" activeCell="G16" sqref="G16"/>
    </sheetView>
  </sheetViews>
  <sheetFormatPr defaultColWidth="9.109375" defaultRowHeight="13.2" x14ac:dyDescent="0.25"/>
  <cols>
    <col min="1" max="1" width="0.6640625" style="1" customWidth="1"/>
    <col min="2" max="2" width="46.88671875" style="1" customWidth="1"/>
    <col min="3" max="3" width="13.6640625" style="2" customWidth="1"/>
    <col min="4" max="4" width="12.109375" style="2" customWidth="1"/>
    <col min="5" max="5" width="12.44140625" style="2" customWidth="1"/>
    <col min="6" max="229" width="9.109375" style="1" customWidth="1"/>
    <col min="230" max="16384" width="9.109375" style="1"/>
  </cols>
  <sheetData>
    <row r="1" spans="1:5" ht="30.75" customHeight="1" x14ac:dyDescent="0.25">
      <c r="C1" s="124"/>
      <c r="D1" s="124"/>
      <c r="E1" s="124"/>
    </row>
    <row r="2" spans="1:5" s="6" customFormat="1" ht="12.75" customHeight="1" thickBot="1" x14ac:dyDescent="0.3">
      <c r="A2" s="3"/>
      <c r="B2" s="4"/>
      <c r="C2" s="5"/>
      <c r="D2" s="5"/>
      <c r="E2" s="5"/>
    </row>
    <row r="3" spans="1:5" ht="37.5" customHeight="1" x14ac:dyDescent="0.25">
      <c r="A3" s="7"/>
      <c r="B3" s="125" t="s">
        <v>76</v>
      </c>
      <c r="C3" s="128" t="s">
        <v>74</v>
      </c>
      <c r="D3" s="128" t="s">
        <v>75</v>
      </c>
      <c r="E3" s="131" t="s">
        <v>73</v>
      </c>
    </row>
    <row r="4" spans="1:5" ht="11.25" customHeight="1" x14ac:dyDescent="0.25">
      <c r="A4" s="7"/>
      <c r="B4" s="126"/>
      <c r="C4" s="129"/>
      <c r="D4" s="129"/>
      <c r="E4" s="132"/>
    </row>
    <row r="5" spans="1:5" ht="63.75" customHeight="1" thickBot="1" x14ac:dyDescent="0.3">
      <c r="A5" s="7"/>
      <c r="B5" s="127"/>
      <c r="C5" s="130"/>
      <c r="D5" s="129"/>
      <c r="E5" s="133"/>
    </row>
    <row r="6" spans="1:5" s="8" customFormat="1" ht="21" customHeight="1" x14ac:dyDescent="0.25">
      <c r="A6" s="11"/>
      <c r="B6" s="15" t="s">
        <v>24</v>
      </c>
      <c r="C6" s="13">
        <v>472844.9</v>
      </c>
      <c r="D6" s="13">
        <v>267052.90000000002</v>
      </c>
      <c r="E6" s="26">
        <f>D6*100/C6</f>
        <v>56.477906391715344</v>
      </c>
    </row>
    <row r="7" spans="1:5" s="8" customFormat="1" ht="30.75" customHeight="1" x14ac:dyDescent="0.25">
      <c r="A7" s="11"/>
      <c r="B7" s="14" t="s">
        <v>33</v>
      </c>
      <c r="C7" s="9">
        <v>43462.7</v>
      </c>
      <c r="D7" s="9">
        <v>21720.799999999999</v>
      </c>
      <c r="E7" s="27">
        <f t="shared" ref="E7" si="0">D7*100/C7</f>
        <v>49.975726312447229</v>
      </c>
    </row>
    <row r="8" spans="1:5" s="8" customFormat="1" ht="21" customHeight="1" x14ac:dyDescent="0.25">
      <c r="A8" s="11"/>
      <c r="B8" s="14" t="s">
        <v>36</v>
      </c>
      <c r="C8" s="9">
        <v>344567.3</v>
      </c>
      <c r="D8" s="9">
        <v>149373</v>
      </c>
      <c r="E8" s="27">
        <f t="shared" ref="E8" si="1">D8*100/C8</f>
        <v>43.350892554226711</v>
      </c>
    </row>
    <row r="9" spans="1:5" s="8" customFormat="1" ht="21" customHeight="1" x14ac:dyDescent="0.25">
      <c r="A9" s="11"/>
      <c r="B9" s="14" t="s">
        <v>43</v>
      </c>
      <c r="C9" s="9">
        <v>644529</v>
      </c>
      <c r="D9" s="9">
        <v>58164.3</v>
      </c>
      <c r="E9" s="27">
        <f t="shared" ref="E9" si="2">D9*100/C9</f>
        <v>9.024310775775799</v>
      </c>
    </row>
    <row r="10" spans="1:5" s="8" customFormat="1" ht="21" customHeight="1" x14ac:dyDescent="0.25">
      <c r="A10" s="11"/>
      <c r="B10" s="14" t="s">
        <v>48</v>
      </c>
      <c r="C10" s="9">
        <v>16110.8</v>
      </c>
      <c r="D10" s="9">
        <v>0</v>
      </c>
      <c r="E10" s="27">
        <f t="shared" ref="E10:E11" si="3">D10*100/C10</f>
        <v>0</v>
      </c>
    </row>
    <row r="11" spans="1:5" s="8" customFormat="1" ht="21" customHeight="1" x14ac:dyDescent="0.25">
      <c r="A11" s="11"/>
      <c r="B11" s="14" t="s">
        <v>50</v>
      </c>
      <c r="C11" s="9">
        <v>2633738.1</v>
      </c>
      <c r="D11" s="9">
        <v>1331245.2</v>
      </c>
      <c r="E11" s="27">
        <f t="shared" si="3"/>
        <v>50.54584584549238</v>
      </c>
    </row>
    <row r="12" spans="1:5" s="8" customFormat="1" ht="21" customHeight="1" x14ac:dyDescent="0.25">
      <c r="A12" s="11"/>
      <c r="B12" s="14" t="s">
        <v>56</v>
      </c>
      <c r="C12" s="9">
        <v>259074.9</v>
      </c>
      <c r="D12" s="9">
        <v>119786.5</v>
      </c>
      <c r="E12" s="27">
        <f t="shared" ref="E12" si="4">D12*100/C12</f>
        <v>46.236242878024854</v>
      </c>
    </row>
    <row r="13" spans="1:5" s="8" customFormat="1" ht="21" customHeight="1" x14ac:dyDescent="0.25">
      <c r="A13" s="11"/>
      <c r="B13" s="14" t="s">
        <v>59</v>
      </c>
      <c r="C13" s="9">
        <v>888.4</v>
      </c>
      <c r="D13" s="9">
        <v>0</v>
      </c>
      <c r="E13" s="27">
        <f t="shared" ref="E13:E15" si="5">D13*100/C13</f>
        <v>0</v>
      </c>
    </row>
    <row r="14" spans="1:5" s="8" customFormat="1" ht="28.5" customHeight="1" x14ac:dyDescent="0.25">
      <c r="A14" s="11"/>
      <c r="B14" s="14" t="s">
        <v>62</v>
      </c>
      <c r="C14" s="9">
        <v>713232.5</v>
      </c>
      <c r="D14" s="9">
        <v>124031.3</v>
      </c>
      <c r="E14" s="27">
        <f t="shared" si="5"/>
        <v>17.390023589783134</v>
      </c>
    </row>
    <row r="15" spans="1:5" s="8" customFormat="1" ht="35.25" customHeight="1" x14ac:dyDescent="0.25">
      <c r="A15" s="11"/>
      <c r="B15" s="14" t="s">
        <v>66</v>
      </c>
      <c r="C15" s="9">
        <v>209928.1</v>
      </c>
      <c r="D15" s="9">
        <v>72804.399999999994</v>
      </c>
      <c r="E15" s="27">
        <f t="shared" si="5"/>
        <v>34.68063589390843</v>
      </c>
    </row>
    <row r="16" spans="1:5" s="8" customFormat="1" ht="27" customHeight="1" x14ac:dyDescent="0.25">
      <c r="A16" s="11"/>
      <c r="B16" s="14" t="s">
        <v>68</v>
      </c>
      <c r="C16" s="9">
        <v>18054.099999999999</v>
      </c>
      <c r="D16" s="9">
        <v>7769.7</v>
      </c>
      <c r="E16" s="27">
        <f t="shared" ref="E16:E18" si="6">D16*100/C16</f>
        <v>43.035653951180066</v>
      </c>
    </row>
    <row r="17" spans="1:5" s="8" customFormat="1" ht="37.5" customHeight="1" thickBot="1" x14ac:dyDescent="0.3">
      <c r="A17" s="11"/>
      <c r="B17" s="14" t="s">
        <v>71</v>
      </c>
      <c r="C17" s="9">
        <v>4177</v>
      </c>
      <c r="D17" s="9">
        <v>1808.5</v>
      </c>
      <c r="E17" s="27">
        <f t="shared" si="6"/>
        <v>43.296624371558536</v>
      </c>
    </row>
    <row r="18" spans="1:5" s="8" customFormat="1" ht="19.5" customHeight="1" thickBot="1" x14ac:dyDescent="0.3">
      <c r="A18" s="12"/>
      <c r="B18" s="16" t="s">
        <v>22</v>
      </c>
      <c r="C18" s="10">
        <f>C6+C7+C8+C9+C10+C11+C13+C12+C14+C15+C16+C17</f>
        <v>5360607.7999999989</v>
      </c>
      <c r="D18" s="10">
        <f>D6+D7+D8+D9+D10+D11+D13+D12+D14+D15+D16+D17</f>
        <v>2153756.6</v>
      </c>
      <c r="E18" s="28">
        <f t="shared" si="6"/>
        <v>40.177470174184364</v>
      </c>
    </row>
  </sheetData>
  <mergeCells count="5">
    <mergeCell ref="C1:E1"/>
    <mergeCell ref="B3:B5"/>
    <mergeCell ref="C3:C5"/>
    <mergeCell ref="D3:D5"/>
    <mergeCell ref="E3:E5"/>
  </mergeCells>
  <pageMargins left="0.39370078740157483" right="0.39370078740157483" top="0.98425196850393704" bottom="0.98425196850393704" header="0.51181102362204722" footer="0.51181102362204722"/>
  <pageSetup paperSize="9" scale="70" fitToHeight="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showGridLines="0" workbookViewId="0">
      <pane xSplit="1" ySplit="5" topLeftCell="B6" activePane="bottomRight" state="frozen"/>
      <selection pane="topRight" activeCell="B1" sqref="B1"/>
      <selection pane="bottomLeft" activeCell="A9" sqref="A9"/>
      <selection pane="bottomRight" activeCell="B3" sqref="B3:E18"/>
    </sheetView>
  </sheetViews>
  <sheetFormatPr defaultColWidth="9.109375" defaultRowHeight="13.2" x14ac:dyDescent="0.25"/>
  <cols>
    <col min="1" max="1" width="0.6640625" style="1" customWidth="1"/>
    <col min="2" max="2" width="46.88671875" style="1" customWidth="1"/>
    <col min="3" max="3" width="13.6640625" style="2" hidden="1" customWidth="1"/>
    <col min="4" max="4" width="12.109375" style="2" hidden="1" customWidth="1"/>
    <col min="5" max="5" width="12.44140625" style="2" customWidth="1"/>
    <col min="6" max="229" width="9.109375" style="1" customWidth="1"/>
    <col min="230" max="16384" width="9.109375" style="1"/>
  </cols>
  <sheetData>
    <row r="1" spans="1:5" ht="30.75" customHeight="1" x14ac:dyDescent="0.25">
      <c r="C1" s="124"/>
      <c r="D1" s="124"/>
      <c r="E1" s="124"/>
    </row>
    <row r="2" spans="1:5" s="6" customFormat="1" ht="12.75" customHeight="1" thickBot="1" x14ac:dyDescent="0.3">
      <c r="A2" s="3"/>
      <c r="B2" s="4"/>
      <c r="C2" s="5"/>
      <c r="D2" s="5"/>
      <c r="E2" s="5"/>
    </row>
    <row r="3" spans="1:5" ht="37.5" customHeight="1" x14ac:dyDescent="0.25">
      <c r="A3" s="7"/>
      <c r="B3" s="20" t="s">
        <v>76</v>
      </c>
      <c r="C3" s="17" t="s">
        <v>74</v>
      </c>
      <c r="D3" s="17" t="s">
        <v>75</v>
      </c>
      <c r="E3" s="23" t="s">
        <v>73</v>
      </c>
    </row>
    <row r="4" spans="1:5" ht="11.25" customHeight="1" x14ac:dyDescent="0.25">
      <c r="A4" s="7"/>
      <c r="B4" s="21"/>
      <c r="C4" s="18"/>
      <c r="D4" s="18"/>
      <c r="E4" s="24"/>
    </row>
    <row r="5" spans="1:5" ht="63.75" customHeight="1" thickBot="1" x14ac:dyDescent="0.3">
      <c r="A5" s="7"/>
      <c r="B5" s="22"/>
      <c r="C5" s="19"/>
      <c r="D5" s="18"/>
      <c r="E5" s="25"/>
    </row>
    <row r="6" spans="1:5" s="8" customFormat="1" ht="21" customHeight="1" x14ac:dyDescent="0.25">
      <c r="A6" s="11"/>
      <c r="B6" s="15" t="s">
        <v>24</v>
      </c>
      <c r="C6" s="13">
        <v>472844.9</v>
      </c>
      <c r="D6" s="13">
        <v>267052.90000000002</v>
      </c>
      <c r="E6" s="26">
        <f>SUM(D6/D18)*100</f>
        <v>12.399400192203707</v>
      </c>
    </row>
    <row r="7" spans="1:5" s="8" customFormat="1" ht="30.75" customHeight="1" x14ac:dyDescent="0.25">
      <c r="A7" s="11"/>
      <c r="B7" s="14" t="s">
        <v>33</v>
      </c>
      <c r="C7" s="9">
        <v>43462.7</v>
      </c>
      <c r="D7" s="9">
        <v>21720.799999999999</v>
      </c>
      <c r="E7" s="27">
        <f>SUM(D7/D18)*100</f>
        <v>1.0085076465929343</v>
      </c>
    </row>
    <row r="8" spans="1:5" s="8" customFormat="1" ht="21" customHeight="1" x14ac:dyDescent="0.25">
      <c r="A8" s="11"/>
      <c r="B8" s="14" t="s">
        <v>36</v>
      </c>
      <c r="C8" s="9">
        <v>344567.3</v>
      </c>
      <c r="D8" s="9">
        <v>149373</v>
      </c>
      <c r="E8" s="27">
        <f>SUM(D8/D18)*100</f>
        <v>6.9354633666589809</v>
      </c>
    </row>
    <row r="9" spans="1:5" s="8" customFormat="1" ht="21" customHeight="1" x14ac:dyDescent="0.25">
      <c r="A9" s="11"/>
      <c r="B9" s="14" t="s">
        <v>43</v>
      </c>
      <c r="C9" s="9">
        <v>644529</v>
      </c>
      <c r="D9" s="9">
        <v>58164.3</v>
      </c>
      <c r="E9" s="27">
        <f>SUM(D9/D18)*100</f>
        <v>2.7005976441349038</v>
      </c>
    </row>
    <row r="10" spans="1:5" s="8" customFormat="1" ht="21" customHeight="1" x14ac:dyDescent="0.25">
      <c r="A10" s="11"/>
      <c r="B10" s="14" t="s">
        <v>48</v>
      </c>
      <c r="C10" s="9">
        <v>16110.8</v>
      </c>
      <c r="D10" s="9">
        <v>0</v>
      </c>
      <c r="E10" s="27">
        <f>SUM(D10/D18)*100</f>
        <v>0</v>
      </c>
    </row>
    <row r="11" spans="1:5" s="8" customFormat="1" ht="21" customHeight="1" x14ac:dyDescent="0.25">
      <c r="A11" s="11"/>
      <c r="B11" s="14" t="s">
        <v>50</v>
      </c>
      <c r="C11" s="9">
        <v>2633738.1</v>
      </c>
      <c r="D11" s="9">
        <v>1331245.2</v>
      </c>
      <c r="E11" s="27">
        <f>SUM(D11/D18)*100</f>
        <v>61.810382844560984</v>
      </c>
    </row>
    <row r="12" spans="1:5" s="8" customFormat="1" ht="21" customHeight="1" x14ac:dyDescent="0.25">
      <c r="A12" s="11"/>
      <c r="B12" s="14" t="s">
        <v>56</v>
      </c>
      <c r="C12" s="9">
        <v>259074.9</v>
      </c>
      <c r="D12" s="9">
        <v>119786.5</v>
      </c>
      <c r="E12" s="27">
        <f>SUM(D12/D18)*100</f>
        <v>5.5617473209368224</v>
      </c>
    </row>
    <row r="13" spans="1:5" s="8" customFormat="1" ht="21" customHeight="1" x14ac:dyDescent="0.25">
      <c r="A13" s="11"/>
      <c r="B13" s="14" t="s">
        <v>59</v>
      </c>
      <c r="C13" s="9">
        <v>888.4</v>
      </c>
      <c r="D13" s="9">
        <v>0</v>
      </c>
      <c r="E13" s="27">
        <f>SUM(D13/D18)*100</f>
        <v>0</v>
      </c>
    </row>
    <row r="14" spans="1:5" s="8" customFormat="1" ht="28.5" customHeight="1" x14ac:dyDescent="0.25">
      <c r="A14" s="11"/>
      <c r="B14" s="14" t="s">
        <v>62</v>
      </c>
      <c r="C14" s="9">
        <v>713232.5</v>
      </c>
      <c r="D14" s="9">
        <v>124031.3</v>
      </c>
      <c r="E14" s="27">
        <f>SUM(D14/D18)*100</f>
        <v>5.7588355155824011</v>
      </c>
    </row>
    <row r="15" spans="1:5" s="8" customFormat="1" ht="35.25" customHeight="1" x14ac:dyDescent="0.25">
      <c r="A15" s="11"/>
      <c r="B15" s="14" t="s">
        <v>66</v>
      </c>
      <c r="C15" s="9">
        <v>209928.1</v>
      </c>
      <c r="D15" s="9">
        <v>72804.399999999994</v>
      </c>
      <c r="E15" s="27">
        <f>SUM(D15/D18)*100</f>
        <v>3.3803448356234869</v>
      </c>
    </row>
    <row r="16" spans="1:5" s="8" customFormat="1" ht="27" customHeight="1" x14ac:dyDescent="0.25">
      <c r="A16" s="11"/>
      <c r="B16" s="14" t="s">
        <v>68</v>
      </c>
      <c r="C16" s="9">
        <v>18054.099999999999</v>
      </c>
      <c r="D16" s="9">
        <v>7769.7</v>
      </c>
      <c r="E16" s="27">
        <f>SUM(D16)/D18*100</f>
        <v>0.3607510709427425</v>
      </c>
    </row>
    <row r="17" spans="1:5" s="8" customFormat="1" ht="37.5" customHeight="1" thickBot="1" x14ac:dyDescent="0.3">
      <c r="A17" s="11"/>
      <c r="B17" s="14" t="s">
        <v>71</v>
      </c>
      <c r="C17" s="9">
        <v>4177</v>
      </c>
      <c r="D17" s="9">
        <v>1808.5</v>
      </c>
      <c r="E17" s="27">
        <f>SUM(D17)/D18*100</f>
        <v>8.3969562763034591E-2</v>
      </c>
    </row>
    <row r="18" spans="1:5" s="8" customFormat="1" ht="19.5" customHeight="1" thickBot="1" x14ac:dyDescent="0.3">
      <c r="A18" s="12"/>
      <c r="B18" s="16" t="s">
        <v>22</v>
      </c>
      <c r="C18" s="10">
        <f>C6+C7+C8+C9+C10+C11+C13+C12+C14+C15+C16+C17</f>
        <v>5360607.7999999989</v>
      </c>
      <c r="D18" s="10">
        <f>D6+D7+D8+D9+D10+D11+D13+D12+D14+D15+D16+D17</f>
        <v>2153756.6</v>
      </c>
      <c r="E18" s="28">
        <f>SUM(E6:E17)</f>
        <v>100</v>
      </c>
    </row>
  </sheetData>
  <mergeCells count="1">
    <mergeCell ref="C1:E1"/>
  </mergeCells>
  <pageMargins left="0.39370078740157483" right="0.39370078740157483" top="0.98425196850393704" bottom="0.98425196850393704" header="0.51181102362204722" footer="0.51181102362204722"/>
  <pageSetup paperSize="9" scale="70" fitToHeight="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прил Рз Пр</vt:lpstr>
      <vt:lpstr>для слайда</vt:lpstr>
      <vt:lpstr>для слайда-</vt:lpstr>
      <vt:lpstr>'для слайда'!Заголовки_для_печати</vt:lpstr>
      <vt:lpstr>'для слайда-'!Заголовки_для_печати</vt:lpstr>
      <vt:lpstr>'прил Рз Пр'!Заголовки_для_печати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Мишутина Татьяна Михайловна</dc:creator>
  <cp:lastModifiedBy>Рянская Елена Сергеевна</cp:lastModifiedBy>
  <cp:lastPrinted>2020-04-07T04:52:34Z</cp:lastPrinted>
  <dcterms:created xsi:type="dcterms:W3CDTF">2018-04-12T09:42:04Z</dcterms:created>
  <dcterms:modified xsi:type="dcterms:W3CDTF">2024-07-12T05:04:01Z</dcterms:modified>
</cp:coreProperties>
</file>