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ЧЕТЫ 2017\БЮДЖЕТ ДЛЯ ГРАЖДАН\Исполнение бюджета за 2016 год\"/>
    </mc:Choice>
  </mc:AlternateContent>
  <bookViews>
    <workbookView xWindow="0" yWindow="765" windowWidth="11805" windowHeight="5745"/>
  </bookViews>
  <sheets>
    <sheet name="Доходы" sheetId="31" r:id="rId1"/>
    <sheet name="Расходы" sheetId="27" r:id="rId2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_xlnm.Print_Titles" localSheetId="1">Расходы!$3:$5</definedName>
    <definedName name="Л">#REF!</definedName>
    <definedName name="_xlnm.Print_Area" localSheetId="0">Доходы!$A$3:$J$28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J9" i="31" l="1"/>
  <c r="H9" i="31"/>
  <c r="F9" i="31"/>
  <c r="D9" i="31"/>
  <c r="B9" i="31"/>
  <c r="J15" i="31"/>
  <c r="H15" i="31"/>
  <c r="F15" i="31"/>
  <c r="D15" i="31"/>
  <c r="B15" i="31"/>
  <c r="G22" i="27" l="1"/>
  <c r="I31" i="31" l="1"/>
  <c r="G31" i="31"/>
  <c r="E31" i="31"/>
  <c r="C31" i="31"/>
  <c r="I30" i="31"/>
  <c r="G30" i="31"/>
  <c r="E30" i="31"/>
  <c r="C30" i="31"/>
  <c r="I29" i="31"/>
  <c r="G29" i="31"/>
  <c r="E29" i="31"/>
  <c r="C29" i="31"/>
  <c r="I28" i="31"/>
  <c r="G28" i="31"/>
  <c r="E28" i="31"/>
  <c r="C28" i="31"/>
  <c r="I27" i="31"/>
  <c r="G27" i="31"/>
  <c r="E27" i="31"/>
  <c r="C27" i="31"/>
  <c r="I26" i="31"/>
  <c r="G26" i="31"/>
  <c r="E26" i="31"/>
  <c r="C26" i="31"/>
  <c r="I25" i="31"/>
  <c r="I23" i="31" s="1"/>
  <c r="I22" i="31" s="1"/>
  <c r="G25" i="31"/>
  <c r="E25" i="31"/>
  <c r="C25" i="31"/>
  <c r="C23" i="31" s="1"/>
  <c r="J23" i="31"/>
  <c r="J22" i="31" s="1"/>
  <c r="H23" i="31"/>
  <c r="H22" i="31" s="1"/>
  <c r="F23" i="31"/>
  <c r="F22" i="31" s="1"/>
  <c r="D23" i="31"/>
  <c r="D22" i="31" s="1"/>
  <c r="B23" i="31"/>
  <c r="B22" i="31" s="1"/>
  <c r="I21" i="31"/>
  <c r="G21" i="31"/>
  <c r="E21" i="31"/>
  <c r="C21" i="31"/>
  <c r="I20" i="31"/>
  <c r="G20" i="31"/>
  <c r="E20" i="31"/>
  <c r="C20" i="31"/>
  <c r="I19" i="31"/>
  <c r="G19" i="31"/>
  <c r="E19" i="31"/>
  <c r="C19" i="31"/>
  <c r="I18" i="31"/>
  <c r="G18" i="31"/>
  <c r="E18" i="31"/>
  <c r="C18" i="31"/>
  <c r="I17" i="31"/>
  <c r="G17" i="31"/>
  <c r="E17" i="31"/>
  <c r="C17" i="31"/>
  <c r="I16" i="31"/>
  <c r="G16" i="31"/>
  <c r="G15" i="31" s="1"/>
  <c r="E16" i="31"/>
  <c r="C16" i="31"/>
  <c r="I14" i="31"/>
  <c r="G14" i="31"/>
  <c r="E14" i="31"/>
  <c r="C14" i="31"/>
  <c r="I13" i="31"/>
  <c r="G13" i="31"/>
  <c r="E13" i="31"/>
  <c r="C13" i="31"/>
  <c r="I12" i="31"/>
  <c r="G12" i="31"/>
  <c r="E12" i="31"/>
  <c r="C12" i="31"/>
  <c r="I11" i="31"/>
  <c r="G11" i="31"/>
  <c r="E11" i="31"/>
  <c r="C11" i="31"/>
  <c r="I10" i="31"/>
  <c r="G10" i="31"/>
  <c r="E10" i="31"/>
  <c r="C10" i="31"/>
  <c r="E9" i="31" l="1"/>
  <c r="C9" i="31"/>
  <c r="G9" i="31"/>
  <c r="I9" i="31"/>
  <c r="G23" i="31"/>
  <c r="G22" i="31" s="1"/>
  <c r="G8" i="31" s="1"/>
  <c r="C22" i="31"/>
  <c r="E23" i="31"/>
  <c r="E22" i="31" s="1"/>
  <c r="E15" i="31"/>
  <c r="I15" i="31"/>
  <c r="C15" i="31"/>
  <c r="B8" i="31"/>
  <c r="J8" i="31"/>
  <c r="F8" i="31"/>
  <c r="H8" i="31"/>
  <c r="D8" i="31"/>
  <c r="J8" i="27"/>
  <c r="J9" i="27"/>
  <c r="J10" i="27"/>
  <c r="J11" i="27"/>
  <c r="J12" i="27"/>
  <c r="J13" i="27"/>
  <c r="J14" i="27"/>
  <c r="J15" i="27"/>
  <c r="J16" i="27"/>
  <c r="J17" i="27"/>
  <c r="J19" i="27"/>
  <c r="J20" i="27"/>
  <c r="J21" i="27"/>
  <c r="J23" i="27"/>
  <c r="J24" i="27"/>
  <c r="J25" i="27"/>
  <c r="J26" i="27"/>
  <c r="J27" i="27"/>
  <c r="J28" i="27"/>
  <c r="J30" i="27"/>
  <c r="J31" i="27"/>
  <c r="J32" i="27"/>
  <c r="J33" i="27"/>
  <c r="J34" i="27"/>
  <c r="J35" i="27"/>
  <c r="J36" i="27"/>
  <c r="J37" i="27"/>
  <c r="J38" i="27"/>
  <c r="J40" i="27"/>
  <c r="J41" i="27"/>
  <c r="J42" i="27"/>
  <c r="J43" i="27"/>
  <c r="J45" i="27"/>
  <c r="J46" i="27"/>
  <c r="J47" i="27"/>
  <c r="J49" i="27"/>
  <c r="J50" i="27"/>
  <c r="J51" i="27"/>
  <c r="J52" i="27"/>
  <c r="J53" i="27"/>
  <c r="J54" i="27"/>
  <c r="J55" i="27"/>
  <c r="J56" i="27"/>
  <c r="J58" i="27"/>
  <c r="J59" i="27"/>
  <c r="J60" i="27"/>
  <c r="J62" i="27"/>
  <c r="J63" i="27"/>
  <c r="J64" i="27"/>
  <c r="J65" i="27"/>
  <c r="J66" i="27"/>
  <c r="J67" i="27"/>
  <c r="J68" i="27"/>
  <c r="J70" i="27"/>
  <c r="J71" i="27"/>
  <c r="J72" i="27"/>
  <c r="J73" i="27"/>
  <c r="J74" i="27"/>
  <c r="J76" i="27"/>
  <c r="J77" i="27"/>
  <c r="J78" i="27"/>
  <c r="J79" i="27"/>
  <c r="J81" i="27"/>
  <c r="J82" i="27"/>
  <c r="J83" i="27"/>
  <c r="J85" i="27"/>
  <c r="J87" i="27"/>
  <c r="J88" i="27"/>
  <c r="J89" i="27"/>
  <c r="G86" i="27"/>
  <c r="G84" i="27"/>
  <c r="G80" i="27"/>
  <c r="G75" i="27"/>
  <c r="G69" i="27"/>
  <c r="G61" i="27"/>
  <c r="G57" i="27"/>
  <c r="G48" i="27"/>
  <c r="G44" i="27"/>
  <c r="G39" i="27"/>
  <c r="G29" i="27"/>
  <c r="I8" i="31" l="1"/>
  <c r="E8" i="31"/>
  <c r="C8" i="31"/>
  <c r="H8" i="27"/>
  <c r="H9" i="27"/>
  <c r="H10" i="27"/>
  <c r="H11" i="27"/>
  <c r="H12" i="27"/>
  <c r="H13" i="27"/>
  <c r="H14" i="27"/>
  <c r="H15" i="27"/>
  <c r="H16" i="27"/>
  <c r="H17" i="27"/>
  <c r="H19" i="27"/>
  <c r="H20" i="27"/>
  <c r="H21" i="27"/>
  <c r="H23" i="27"/>
  <c r="H24" i="27"/>
  <c r="H25" i="27"/>
  <c r="H26" i="27"/>
  <c r="H27" i="27"/>
  <c r="H28" i="27"/>
  <c r="H30" i="27"/>
  <c r="H31" i="27"/>
  <c r="H32" i="27"/>
  <c r="H33" i="27"/>
  <c r="H34" i="27"/>
  <c r="H35" i="27"/>
  <c r="H36" i="27"/>
  <c r="H37" i="27"/>
  <c r="H38" i="27"/>
  <c r="H40" i="27"/>
  <c r="H41" i="27"/>
  <c r="H42" i="27"/>
  <c r="H43" i="27"/>
  <c r="H45" i="27"/>
  <c r="H46" i="27"/>
  <c r="H47" i="27"/>
  <c r="H49" i="27"/>
  <c r="H50" i="27"/>
  <c r="H51" i="27"/>
  <c r="H52" i="27"/>
  <c r="H53" i="27"/>
  <c r="H54" i="27"/>
  <c r="H55" i="27"/>
  <c r="H56" i="27"/>
  <c r="H58" i="27"/>
  <c r="H59" i="27"/>
  <c r="H60" i="27"/>
  <c r="H62" i="27"/>
  <c r="H63" i="27"/>
  <c r="H64" i="27"/>
  <c r="H65" i="27"/>
  <c r="H66" i="27"/>
  <c r="H67" i="27"/>
  <c r="H68" i="27"/>
  <c r="H70" i="27"/>
  <c r="H71" i="27"/>
  <c r="H72" i="27"/>
  <c r="H73" i="27"/>
  <c r="H74" i="27"/>
  <c r="H76" i="27"/>
  <c r="H77" i="27"/>
  <c r="H78" i="27"/>
  <c r="H79" i="27"/>
  <c r="H81" i="27"/>
  <c r="H82" i="27"/>
  <c r="H83" i="27"/>
  <c r="H85" i="27"/>
  <c r="H87" i="27"/>
  <c r="H88" i="27"/>
  <c r="H89" i="27"/>
  <c r="F8" i="27"/>
  <c r="F9" i="27"/>
  <c r="F10" i="27"/>
  <c r="F11" i="27"/>
  <c r="F12" i="27"/>
  <c r="F13" i="27"/>
  <c r="F14" i="27"/>
  <c r="F15" i="27"/>
  <c r="F16" i="27"/>
  <c r="F17" i="27"/>
  <c r="F19" i="27"/>
  <c r="F20" i="27"/>
  <c r="F21" i="27"/>
  <c r="F23" i="27"/>
  <c r="F24" i="27"/>
  <c r="F25" i="27"/>
  <c r="F26" i="27"/>
  <c r="F27" i="27"/>
  <c r="F28" i="27"/>
  <c r="F30" i="27"/>
  <c r="F31" i="27"/>
  <c r="F32" i="27"/>
  <c r="F33" i="27"/>
  <c r="F34" i="27"/>
  <c r="F35" i="27"/>
  <c r="F36" i="27"/>
  <c r="F37" i="27"/>
  <c r="F38" i="27"/>
  <c r="F40" i="27"/>
  <c r="F41" i="27"/>
  <c r="F42" i="27"/>
  <c r="F43" i="27"/>
  <c r="F45" i="27"/>
  <c r="F46" i="27"/>
  <c r="F47" i="27"/>
  <c r="F49" i="27"/>
  <c r="F50" i="27"/>
  <c r="F51" i="27"/>
  <c r="F52" i="27"/>
  <c r="F53" i="27"/>
  <c r="F54" i="27"/>
  <c r="F55" i="27"/>
  <c r="F56" i="27"/>
  <c r="F58" i="27"/>
  <c r="F59" i="27"/>
  <c r="F60" i="27"/>
  <c r="F62" i="27"/>
  <c r="F63" i="27"/>
  <c r="F64" i="27"/>
  <c r="F65" i="27"/>
  <c r="F66" i="27"/>
  <c r="F67" i="27"/>
  <c r="F68" i="27"/>
  <c r="F70" i="27"/>
  <c r="F71" i="27"/>
  <c r="F72" i="27"/>
  <c r="F73" i="27"/>
  <c r="F74" i="27"/>
  <c r="F76" i="27"/>
  <c r="F77" i="27"/>
  <c r="F78" i="27"/>
  <c r="F79" i="27"/>
  <c r="F81" i="27"/>
  <c r="F82" i="27"/>
  <c r="F83" i="27"/>
  <c r="F85" i="27"/>
  <c r="F87" i="27"/>
  <c r="F88" i="27"/>
  <c r="F89" i="27"/>
  <c r="D8" i="27"/>
  <c r="D9" i="27"/>
  <c r="D10" i="27"/>
  <c r="D11" i="27"/>
  <c r="D12" i="27"/>
  <c r="D13" i="27"/>
  <c r="D14" i="27"/>
  <c r="D15" i="27"/>
  <c r="D16" i="27"/>
  <c r="D17" i="27"/>
  <c r="D19" i="27"/>
  <c r="D20" i="27"/>
  <c r="D21" i="27"/>
  <c r="D23" i="27"/>
  <c r="D24" i="27"/>
  <c r="D25" i="27"/>
  <c r="D26" i="27"/>
  <c r="D27" i="27"/>
  <c r="D28" i="27"/>
  <c r="D30" i="27"/>
  <c r="D31" i="27"/>
  <c r="D32" i="27"/>
  <c r="D33" i="27"/>
  <c r="D34" i="27"/>
  <c r="D35" i="27"/>
  <c r="D36" i="27"/>
  <c r="D37" i="27"/>
  <c r="D38" i="27"/>
  <c r="D40" i="27"/>
  <c r="D41" i="27"/>
  <c r="D42" i="27"/>
  <c r="D43" i="27"/>
  <c r="D45" i="27"/>
  <c r="D46" i="27"/>
  <c r="D47" i="27"/>
  <c r="D49" i="27"/>
  <c r="D50" i="27"/>
  <c r="D51" i="27"/>
  <c r="D52" i="27"/>
  <c r="D53" i="27"/>
  <c r="D54" i="27"/>
  <c r="D55" i="27"/>
  <c r="D56" i="27"/>
  <c r="D58" i="27"/>
  <c r="D59" i="27"/>
  <c r="D60" i="27"/>
  <c r="D62" i="27"/>
  <c r="D63" i="27"/>
  <c r="D64" i="27"/>
  <c r="D65" i="27"/>
  <c r="D66" i="27"/>
  <c r="D67" i="27"/>
  <c r="D68" i="27"/>
  <c r="D70" i="27"/>
  <c r="D71" i="27"/>
  <c r="D72" i="27"/>
  <c r="D73" i="27"/>
  <c r="D74" i="27"/>
  <c r="D76" i="27"/>
  <c r="D77" i="27"/>
  <c r="D78" i="27"/>
  <c r="D79" i="27"/>
  <c r="D81" i="27"/>
  <c r="D82" i="27"/>
  <c r="D83" i="27"/>
  <c r="D85" i="27"/>
  <c r="D87" i="27"/>
  <c r="D88" i="27"/>
  <c r="D89" i="27"/>
  <c r="I7" i="27" l="1"/>
  <c r="I18" i="27"/>
  <c r="I22" i="27"/>
  <c r="I29" i="27"/>
  <c r="H29" i="27" s="1"/>
  <c r="I39" i="27"/>
  <c r="H39" i="27" s="1"/>
  <c r="I44" i="27"/>
  <c r="H44" i="27" s="1"/>
  <c r="I48" i="27"/>
  <c r="H48" i="27" s="1"/>
  <c r="I57" i="27"/>
  <c r="H57" i="27" s="1"/>
  <c r="I61" i="27"/>
  <c r="H61" i="27" s="1"/>
  <c r="I69" i="27"/>
  <c r="H69" i="27" s="1"/>
  <c r="I75" i="27"/>
  <c r="H75" i="27" s="1"/>
  <c r="I80" i="27"/>
  <c r="H80" i="27" s="1"/>
  <c r="I84" i="27"/>
  <c r="H84" i="27" s="1"/>
  <c r="G7" i="27"/>
  <c r="G18" i="27"/>
  <c r="E86" i="27"/>
  <c r="I86" i="27"/>
  <c r="H86" i="27" s="1"/>
  <c r="E84" i="27"/>
  <c r="E80" i="27"/>
  <c r="E75" i="27"/>
  <c r="E69" i="27"/>
  <c r="K69" i="27"/>
  <c r="E61" i="27"/>
  <c r="E57" i="27"/>
  <c r="E48" i="27"/>
  <c r="E44" i="27"/>
  <c r="E39" i="27"/>
  <c r="E29" i="27"/>
  <c r="E22" i="27"/>
  <c r="K22" i="27"/>
  <c r="E18" i="27"/>
  <c r="E7" i="27"/>
  <c r="J22" i="27" l="1"/>
  <c r="J69" i="27"/>
  <c r="F22" i="27"/>
  <c r="H7" i="27"/>
  <c r="F29" i="27"/>
  <c r="F75" i="27"/>
  <c r="F44" i="27"/>
  <c r="F84" i="27"/>
  <c r="F18" i="27"/>
  <c r="H22" i="27"/>
  <c r="F48" i="27"/>
  <c r="F69" i="27"/>
  <c r="F7" i="27"/>
  <c r="H18" i="27"/>
  <c r="F57" i="27"/>
  <c r="F86" i="27"/>
  <c r="F39" i="27"/>
  <c r="F61" i="27"/>
  <c r="F80" i="27"/>
  <c r="G6" i="27"/>
  <c r="G90" i="27" s="1"/>
  <c r="E6" i="27"/>
  <c r="E90" i="27" s="1"/>
  <c r="I6" i="27"/>
  <c r="I90" i="27" s="1"/>
  <c r="F6" i="27" l="1"/>
  <c r="F90" i="27" s="1"/>
  <c r="H6" i="27"/>
  <c r="H90" i="27" s="1"/>
  <c r="C86" i="27"/>
  <c r="D86" i="27" s="1"/>
  <c r="C84" i="27"/>
  <c r="D84" i="27" s="1"/>
  <c r="C80" i="27"/>
  <c r="D80" i="27" s="1"/>
  <c r="C75" i="27"/>
  <c r="D75" i="27" s="1"/>
  <c r="C69" i="27"/>
  <c r="D69" i="27" s="1"/>
  <c r="C61" i="27"/>
  <c r="D61" i="27" s="1"/>
  <c r="C57" i="27"/>
  <c r="D57" i="27" s="1"/>
  <c r="C48" i="27"/>
  <c r="D48" i="27" s="1"/>
  <c r="C44" i="27"/>
  <c r="D44" i="27" s="1"/>
  <c r="C39" i="27"/>
  <c r="D39" i="27" s="1"/>
  <c r="C29" i="27"/>
  <c r="D29" i="27" s="1"/>
  <c r="C22" i="27"/>
  <c r="D22" i="27" s="1"/>
  <c r="C18" i="27"/>
  <c r="D18" i="27" s="1"/>
  <c r="C7" i="27"/>
  <c r="D7" i="27" s="1"/>
  <c r="C6" i="27" l="1"/>
  <c r="C90" i="27" s="1"/>
  <c r="D6" i="27" l="1"/>
  <c r="D90" i="27" s="1"/>
  <c r="K29" i="27"/>
  <c r="J29" i="27" s="1"/>
  <c r="K61" i="27" l="1"/>
  <c r="J61" i="27" s="1"/>
  <c r="K39" i="27"/>
  <c r="J39" i="27" s="1"/>
  <c r="K86" i="27" l="1"/>
  <c r="J86" i="27" s="1"/>
  <c r="K84" i="27"/>
  <c r="J84" i="27" s="1"/>
  <c r="K80" i="27"/>
  <c r="J80" i="27" s="1"/>
  <c r="K75" i="27"/>
  <c r="J75" i="27" s="1"/>
  <c r="K57" i="27"/>
  <c r="J57" i="27" s="1"/>
  <c r="K48" i="27"/>
  <c r="J48" i="27" s="1"/>
  <c r="K44" i="27"/>
  <c r="J44" i="27" s="1"/>
  <c r="K18" i="27"/>
  <c r="J18" i="27" s="1"/>
  <c r="K7" i="27"/>
  <c r="J7" i="27" s="1"/>
  <c r="J6" i="27" l="1"/>
  <c r="J90" i="27" s="1"/>
  <c r="K6" i="27"/>
  <c r="K90" i="27" s="1"/>
</calcChain>
</file>

<file path=xl/sharedStrings.xml><?xml version="1.0" encoding="utf-8"?>
<sst xmlns="http://schemas.openxmlformats.org/spreadsheetml/2006/main" count="229" uniqueCount="214">
  <si>
    <t>1300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</si>
  <si>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</si>
  <si>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</si>
  <si>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</si>
  <si>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</si>
  <si>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</si>
  <si>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</si>
  <si>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</si>
  <si>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</si>
  <si>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</si>
  <si>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</si>
  <si>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</si>
  <si>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</si>
  <si>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</si>
  <si>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</si>
  <si>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</si>
  <si>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</si>
  <si>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</si>
  <si>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</si>
  <si>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</si>
  <si>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</si>
  <si>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</si>
  <si>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</si>
  <si>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</si>
  <si>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</si>
  <si>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</si>
  <si>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</si>
  <si>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</si>
  <si>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</si>
  <si>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</si>
  <si>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</si>
  <si>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</si>
  <si>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</si>
  <si>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</si>
  <si>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</si>
  <si>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</si>
  <si>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</si>
  <si>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</si>
  <si>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</si>
  <si>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</si>
  <si>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</si>
  <si>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</si>
  <si>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</si>
  <si>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</si>
  <si>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</si>
  <si>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</si>
  <si>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</si>
  <si>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</si>
  <si>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</si>
  <si>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</si>
  <si>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</si>
  <si>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</si>
  <si>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</si>
  <si>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</si>
  <si>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</si>
  <si>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</si>
  <si>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</si>
  <si>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Функционирование Президента Российской Федерации</t>
  </si>
  <si>
    <t xml:space="preserve">0100 </t>
  </si>
  <si>
    <t>0102</t>
  </si>
  <si>
    <t>0103</t>
  </si>
  <si>
    <t xml:space="preserve">0104 </t>
  </si>
  <si>
    <t xml:space="preserve"> 0105 </t>
  </si>
  <si>
    <t xml:space="preserve"> 0106 </t>
  </si>
  <si>
    <t xml:space="preserve">0107 </t>
  </si>
  <si>
    <t>0111</t>
  </si>
  <si>
    <t xml:space="preserve"> 0112</t>
  </si>
  <si>
    <t xml:space="preserve"> 0200 </t>
  </si>
  <si>
    <t xml:space="preserve"> 0203</t>
  </si>
  <si>
    <t xml:space="preserve"> 0300 </t>
  </si>
  <si>
    <t xml:space="preserve"> 0302</t>
  </si>
  <si>
    <t xml:space="preserve"> 0309</t>
  </si>
  <si>
    <t xml:space="preserve"> 0310</t>
  </si>
  <si>
    <t xml:space="preserve"> 0314</t>
  </si>
  <si>
    <t xml:space="preserve"> 0400 </t>
  </si>
  <si>
    <t xml:space="preserve"> 0401 </t>
  </si>
  <si>
    <t xml:space="preserve">0405 </t>
  </si>
  <si>
    <t xml:space="preserve"> 0406</t>
  </si>
  <si>
    <t xml:space="preserve"> 0407 </t>
  </si>
  <si>
    <t xml:space="preserve"> 0408 </t>
  </si>
  <si>
    <t xml:space="preserve"> 0409 </t>
  </si>
  <si>
    <t xml:space="preserve"> 0410 </t>
  </si>
  <si>
    <t xml:space="preserve"> 0412 </t>
  </si>
  <si>
    <t xml:space="preserve"> 0500 </t>
  </si>
  <si>
    <t xml:space="preserve"> 0501</t>
  </si>
  <si>
    <t xml:space="preserve"> 0502 </t>
  </si>
  <si>
    <t xml:space="preserve"> 0505 </t>
  </si>
  <si>
    <t xml:space="preserve"> 0600 </t>
  </si>
  <si>
    <t xml:space="preserve">0603 </t>
  </si>
  <si>
    <t xml:space="preserve"> 0605 </t>
  </si>
  <si>
    <t xml:space="preserve">0700 </t>
  </si>
  <si>
    <t xml:space="preserve"> 0701 </t>
  </si>
  <si>
    <t xml:space="preserve">0702 </t>
  </si>
  <si>
    <t xml:space="preserve"> 0704 </t>
  </si>
  <si>
    <t xml:space="preserve"> 0705 </t>
  </si>
  <si>
    <t xml:space="preserve"> 0706 </t>
  </si>
  <si>
    <t xml:space="preserve"> 0707 </t>
  </si>
  <si>
    <t xml:space="preserve"> 0709 </t>
  </si>
  <si>
    <t xml:space="preserve"> 0800 </t>
  </si>
  <si>
    <t xml:space="preserve">0801 </t>
  </si>
  <si>
    <t xml:space="preserve"> 0802 </t>
  </si>
  <si>
    <t xml:space="preserve"> 0900 </t>
  </si>
  <si>
    <t xml:space="preserve">0901 </t>
  </si>
  <si>
    <t xml:space="preserve"> 0903 </t>
  </si>
  <si>
    <t xml:space="preserve"> 0904 </t>
  </si>
  <si>
    <t xml:space="preserve"> 0905 </t>
  </si>
  <si>
    <t xml:space="preserve"> 0906</t>
  </si>
  <si>
    <t xml:space="preserve"> 1000</t>
  </si>
  <si>
    <t xml:space="preserve"> 1001 </t>
  </si>
  <si>
    <t xml:space="preserve"> 1002</t>
  </si>
  <si>
    <t xml:space="preserve"> 1003 </t>
  </si>
  <si>
    <t xml:space="preserve"> 1004 </t>
  </si>
  <si>
    <t xml:space="preserve"> 1006 </t>
  </si>
  <si>
    <t xml:space="preserve"> 1100 </t>
  </si>
  <si>
    <t xml:space="preserve"> 1101 </t>
  </si>
  <si>
    <t xml:space="preserve"> 1102 </t>
  </si>
  <si>
    <t xml:space="preserve"> 1103 </t>
  </si>
  <si>
    <t xml:space="preserve"> 1105 </t>
  </si>
  <si>
    <t>0708</t>
  </si>
  <si>
    <t>Прикладные научные исследовния в области образования</t>
  </si>
  <si>
    <t>0204</t>
  </si>
  <si>
    <t>Мобилизационная подготовка экономики</t>
  </si>
  <si>
    <t>0101</t>
  </si>
  <si>
    <t>0202</t>
  </si>
  <si>
    <t>Модернизация Вооруженных Сил РФ и воинских формирований</t>
  </si>
  <si>
    <t>0113</t>
  </si>
  <si>
    <t>Дорожное хозяйство (дорожные фонды)</t>
  </si>
  <si>
    <t>Экологический контроль</t>
  </si>
  <si>
    <t>0601</t>
  </si>
  <si>
    <t xml:space="preserve">Культура, кинематография </t>
  </si>
  <si>
    <t>0804</t>
  </si>
  <si>
    <t xml:space="preserve">Другие вопросы в области культуры, кинематографии </t>
  </si>
  <si>
    <t xml:space="preserve">Здравоохранение </t>
  </si>
  <si>
    <t>0909</t>
  </si>
  <si>
    <t xml:space="preserve">Другие вопросы в области здравоохранения 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</si>
  <si>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</si>
  <si>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</si>
  <si>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</si>
  <si>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</si>
  <si>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</si>
  <si>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1200</t>
  </si>
  <si>
    <t>1201</t>
  </si>
  <si>
    <t>1202</t>
  </si>
  <si>
    <t>Другие вопросы в области средств массовой информации</t>
  </si>
  <si>
    <t>1204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</si>
  <si>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</si>
  <si>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</si>
  <si>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</si>
  <si>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</si>
  <si>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</si>
  <si>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</si>
  <si>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</si>
  <si>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</si>
  <si>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</si>
  <si>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Водное хозяйство</t>
  </si>
  <si>
    <t>0404</t>
  </si>
  <si>
    <t>Дотации на выравнивание бюджетной обеспеченности субъектов Российской Федерации и муниципальных образований</t>
  </si>
  <si>
    <t>0304</t>
  </si>
  <si>
    <t>Органы юстиции</t>
  </si>
  <si>
    <t>2</t>
  </si>
  <si>
    <t>1</t>
  </si>
  <si>
    <t>0902</t>
  </si>
  <si>
    <t>Телевидение и радиовещание</t>
  </si>
  <si>
    <t>Наименование показателя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</si>
  <si>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</si>
  <si>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</si>
  <si>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</si>
  <si>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Миграционная политика</t>
  </si>
  <si>
    <t>0311</t>
  </si>
  <si>
    <t>РАСХОДЫ</t>
  </si>
  <si>
    <t>ДОХОДЫ</t>
  </si>
  <si>
    <t>Код</t>
  </si>
  <si>
    <t>налог на доходы физических лиц</t>
  </si>
  <si>
    <t>акцизы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</si>
  <si>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</si>
  <si>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</si>
  <si>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</si>
  <si>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</si>
  <si>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</si>
  <si>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</si>
  <si>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</si>
  <si>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</si>
  <si>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</si>
  <si>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</si>
  <si>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</si>
  <si>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</si>
  <si>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9</t>
  </si>
  <si>
    <t>10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</si>
  <si>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</si>
  <si>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</si>
  <si>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</si>
  <si>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</si>
  <si>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</si>
  <si>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</si>
  <si>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</si>
  <si>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</si>
  <si>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</si>
  <si>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Результат (Дефицит/ Профицит)</t>
  </si>
  <si>
    <t>(тыс.рублей)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</si>
  <si>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</si>
  <si>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</si>
  <si>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</si>
  <si>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(тыс. рублей)</t>
  </si>
  <si>
    <t>Информация о внесенных изменениях в решение о бюджете на 2016 год</t>
  </si>
  <si>
    <t>Первоначально утверждено решением Думы города от 27.11.2015                  №47</t>
  </si>
  <si>
    <t>Утверждено Решением Думы города  от 21.04.2016             №84</t>
  </si>
  <si>
    <t>Утверждено Решением Думы города  от 08.06.2016             №105</t>
  </si>
  <si>
    <t>Утверждено Решением Думы города  от 28.10.2016             №124</t>
  </si>
  <si>
    <t>Утверждено Решением Думы города  от 21.12.2016             №145</t>
  </si>
  <si>
    <t>Изменения в решение Думы городв (+/-)</t>
  </si>
  <si>
    <t>Изменения в решение Думы города (+/-)</t>
  </si>
  <si>
    <t>налоги на совокупный доход</t>
  </si>
  <si>
    <t>налоги на имущество</t>
  </si>
  <si>
    <t>государственная пошлина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</si>
</sst>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#,##0.0_р_."/>
    <numFmt numFmtId="167" formatCode="_-* #,##0.0_р_._-;\-* #,##0.0_р_._-;_-* &quot;-&quot;?_р_._-;_-@_-"/>
    <numFmt numFmtId="168" formatCode="_-* #,##0.0_р_._-;\-* #,##0.0_р_._-;_-* &quot;-&quot;??_р_._-;_-@_-"/>
    <numFmt numFmtId="169" formatCode="_(* #,##0.00_);_(* \(#,##0.00\);_(* &quot;-&quot;??_);_(@_)"/>
    <numFmt numFmtId="170" formatCode="_(* #,##0.0_);_(* \(#,##0.0\);_(* &quot;-&quot;??_);_(@_)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>
      <alignment wrapText="1"/>
    </xf>
    <xf numFmtId="49" fontId="10" fillId="0" borderId="4">
      <alignment horizontal="left" vertical="top" wrapText="1"/>
    </xf>
    <xf numFmtId="169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0" fontId="8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166" fontId="6" fillId="0" borderId="1" xfId="53" applyNumberFormat="1" applyFont="1" applyFill="1" applyBorder="1" applyAlignment="1">
      <alignment horizontal="center" vertical="center"/>
    </xf>
    <xf numFmtId="166" fontId="7" fillId="0" borderId="1" xfId="53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66" fontId="7" fillId="0" borderId="3" xfId="5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2" borderId="0" xfId="56" applyFill="1">
      <alignment wrapText="1"/>
    </xf>
    <xf numFmtId="167" fontId="10" fillId="2" borderId="0" xfId="56" applyNumberFormat="1" applyFill="1">
      <alignment wrapText="1"/>
    </xf>
    <xf numFmtId="0" fontId="6" fillId="2" borderId="0" xfId="56" applyFont="1" applyFill="1">
      <alignment wrapText="1"/>
    </xf>
    <xf numFmtId="0" fontId="8" fillId="2" borderId="0" xfId="56" applyFont="1" applyFill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170" fontId="6" fillId="2" borderId="1" xfId="58" applyNumberFormat="1" applyFont="1" applyFill="1" applyBorder="1" applyAlignment="1">
      <alignment horizont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168" fontId="7" fillId="2" borderId="1" xfId="53" applyNumberFormat="1" applyFont="1" applyFill="1" applyBorder="1" applyAlignment="1">
      <alignment horizontal="center" wrapText="1"/>
    </xf>
    <xf numFmtId="170" fontId="6" fillId="0" borderId="1" xfId="58" applyNumberFormat="1" applyFont="1" applyBorder="1" applyAlignment="1">
      <alignment horizontal="center" wrapText="1"/>
    </xf>
    <xf numFmtId="168" fontId="6" fillId="2" borderId="1" xfId="53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4" workbookViewId="0">
      <selection activeCell="A15" sqref="A15"/>
    </sheetView>
  </sheetViews>
  <sheetFormatPr defaultColWidth="8.85546875" defaultRowHeight="12.75" x14ac:dyDescent="0.2"/>
  <cols>
    <col min="1" max="1" width="36.85546875" style="21" customWidth="1"/>
    <col min="2" max="2" width="15.42578125" style="21" customWidth="1"/>
    <col min="3" max="3" width="14.85546875" style="21" customWidth="1"/>
    <col min="4" max="4" width="15.85546875" style="21" customWidth="1"/>
    <col min="5" max="5" width="14.28515625" style="21" customWidth="1"/>
    <col min="6" max="6" width="14.5703125" style="21" customWidth="1"/>
    <col min="7" max="7" width="14.7109375" style="21" customWidth="1"/>
    <col min="8" max="8" width="15.85546875" style="21" customWidth="1"/>
    <col min="9" max="9" width="13.42578125" style="21" customWidth="1"/>
    <col min="10" max="10" width="15.42578125" style="21" customWidth="1"/>
    <col min="11" max="16384" width="8.85546875" style="21"/>
  </cols>
  <sheetData>
    <row r="1" spans="1:11" x14ac:dyDescent="0.2">
      <c r="D1" s="22"/>
      <c r="G1" s="22"/>
      <c r="I1" s="22"/>
    </row>
    <row r="3" spans="1:11" ht="16.5" customHeight="1" x14ac:dyDescent="0.2">
      <c r="A3" s="36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">
      <c r="A4" s="23"/>
      <c r="B4" s="23"/>
      <c r="C4" s="23"/>
      <c r="D4" s="23"/>
      <c r="E4" s="23"/>
      <c r="F4" s="23"/>
      <c r="G4" s="23"/>
      <c r="H4" s="23"/>
      <c r="I4" s="23"/>
      <c r="J4" s="24" t="s">
        <v>202</v>
      </c>
    </row>
    <row r="5" spans="1:11" ht="12.75" customHeight="1" x14ac:dyDescent="0.2">
      <c r="A5" s="39" t="s">
        <v>163</v>
      </c>
      <c r="B5" s="41" t="s">
        <v>204</v>
      </c>
      <c r="C5" s="41" t="s">
        <v>210</v>
      </c>
      <c r="D5" s="37" t="s">
        <v>205</v>
      </c>
      <c r="E5" s="41" t="s">
        <v>210</v>
      </c>
      <c r="F5" s="37" t="s">
        <v>206</v>
      </c>
      <c r="G5" s="41" t="s">
        <v>210</v>
      </c>
      <c r="H5" s="37" t="s">
        <v>207</v>
      </c>
      <c r="I5" s="41" t="s">
        <v>210</v>
      </c>
      <c r="J5" s="37" t="s">
        <v>208</v>
      </c>
    </row>
    <row r="6" spans="1:11" ht="67.5" customHeight="1" x14ac:dyDescent="0.2">
      <c r="A6" s="40"/>
      <c r="B6" s="42"/>
      <c r="C6" s="43"/>
      <c r="D6" s="38"/>
      <c r="E6" s="43"/>
      <c r="F6" s="38"/>
      <c r="G6" s="43"/>
      <c r="H6" s="38"/>
      <c r="I6" s="43"/>
      <c r="J6" s="38"/>
    </row>
    <row r="7" spans="1:11" x14ac:dyDescent="0.2">
      <c r="A7" s="25" t="s">
        <v>160</v>
      </c>
      <c r="B7" s="25" t="s">
        <v>159</v>
      </c>
      <c r="C7" s="25" t="s">
        <v>180</v>
      </c>
      <c r="D7" s="25" t="s">
        <v>181</v>
      </c>
      <c r="E7" s="25" t="s">
        <v>182</v>
      </c>
      <c r="F7" s="25" t="s">
        <v>183</v>
      </c>
      <c r="G7" s="25" t="s">
        <v>184</v>
      </c>
      <c r="H7" s="25" t="s">
        <v>185</v>
      </c>
      <c r="I7" s="25" t="s">
        <v>186</v>
      </c>
      <c r="J7" s="25" t="s">
        <v>187</v>
      </c>
    </row>
    <row r="8" spans="1:11" x14ac:dyDescent="0.2">
      <c r="A8" s="32" t="s">
        <v>170</v>
      </c>
      <c r="B8" s="33">
        <f t="shared" ref="B8:J8" si="0">B9+B15+B22</f>
        <v>3381708.4</v>
      </c>
      <c r="C8" s="33">
        <f t="shared" si="0"/>
        <v>93768</v>
      </c>
      <c r="D8" s="33">
        <f t="shared" si="0"/>
        <v>3475476.4</v>
      </c>
      <c r="E8" s="33">
        <f t="shared" si="0"/>
        <v>161063.20000000001</v>
      </c>
      <c r="F8" s="33">
        <f t="shared" si="0"/>
        <v>3636539.6</v>
      </c>
      <c r="G8" s="33">
        <f t="shared" si="0"/>
        <v>507626.3</v>
      </c>
      <c r="H8" s="33">
        <f t="shared" si="0"/>
        <v>4144165.9</v>
      </c>
      <c r="I8" s="33">
        <f t="shared" si="0"/>
        <v>-124735.7</v>
      </c>
      <c r="J8" s="33">
        <f t="shared" si="0"/>
        <v>4019430.2</v>
      </c>
    </row>
    <row r="9" spans="1:11" x14ac:dyDescent="0.2">
      <c r="A9" s="26" t="s">
        <v>188</v>
      </c>
      <c r="B9" s="33">
        <f t="shared" ref="B9:J9" si="1">B10+B11+B12+B13+B14</f>
        <v>827725.7</v>
      </c>
      <c r="C9" s="33">
        <f t="shared" si="1"/>
        <v>11000</v>
      </c>
      <c r="D9" s="33">
        <f t="shared" si="1"/>
        <v>838725.7</v>
      </c>
      <c r="E9" s="33">
        <f t="shared" si="1"/>
        <v>7000</v>
      </c>
      <c r="F9" s="33">
        <f t="shared" si="1"/>
        <v>845725.7</v>
      </c>
      <c r="G9" s="33">
        <f t="shared" si="1"/>
        <v>16469.400000000001</v>
      </c>
      <c r="H9" s="33">
        <f t="shared" si="1"/>
        <v>862195.1</v>
      </c>
      <c r="I9" s="33">
        <f t="shared" si="1"/>
        <v>12397.7</v>
      </c>
      <c r="J9" s="33">
        <f t="shared" si="1"/>
        <v>874592.8</v>
      </c>
    </row>
    <row r="10" spans="1:11" ht="14.25" customHeight="1" x14ac:dyDescent="0.2">
      <c r="A10" s="27" t="s">
        <v>172</v>
      </c>
      <c r="B10" s="34">
        <v>639886.1</v>
      </c>
      <c r="C10" s="35">
        <f t="shared" ref="C10:C14" si="2">D10-B10</f>
        <v>10000</v>
      </c>
      <c r="D10" s="34">
        <v>649886.1</v>
      </c>
      <c r="E10" s="35">
        <f t="shared" ref="E10:E14" si="3">F10-D10</f>
        <v>7000</v>
      </c>
      <c r="F10" s="35">
        <v>656886.1</v>
      </c>
      <c r="G10" s="35">
        <f t="shared" ref="G10:G14" si="4">H10-F10</f>
        <v>12000</v>
      </c>
      <c r="H10" s="35">
        <v>668886.1</v>
      </c>
      <c r="I10" s="35">
        <f t="shared" ref="I10:I14" si="5">J10-H10</f>
        <v>12000</v>
      </c>
      <c r="J10" s="35">
        <v>680886.1</v>
      </c>
    </row>
    <row r="11" spans="1:11" x14ac:dyDescent="0.2">
      <c r="A11" s="27" t="s">
        <v>173</v>
      </c>
      <c r="B11" s="31">
        <v>9670.7999999999993</v>
      </c>
      <c r="C11" s="35">
        <f t="shared" si="2"/>
        <v>0</v>
      </c>
      <c r="D11" s="31">
        <v>9670.7999999999993</v>
      </c>
      <c r="E11" s="35">
        <f t="shared" si="3"/>
        <v>0</v>
      </c>
      <c r="F11" s="35">
        <v>9670.7999999999993</v>
      </c>
      <c r="G11" s="35">
        <f t="shared" si="4"/>
        <v>3000</v>
      </c>
      <c r="H11" s="35">
        <v>12670.8</v>
      </c>
      <c r="I11" s="35">
        <f t="shared" si="5"/>
        <v>800</v>
      </c>
      <c r="J11" s="35">
        <v>13470.8</v>
      </c>
    </row>
    <row r="12" spans="1:11" x14ac:dyDescent="0.2">
      <c r="A12" s="27" t="s">
        <v>211</v>
      </c>
      <c r="B12" s="35">
        <v>134800.5</v>
      </c>
      <c r="C12" s="35">
        <f t="shared" si="2"/>
        <v>1000</v>
      </c>
      <c r="D12" s="35">
        <v>135800.5</v>
      </c>
      <c r="E12" s="35">
        <f t="shared" si="3"/>
        <v>0</v>
      </c>
      <c r="F12" s="35">
        <v>135800.5</v>
      </c>
      <c r="G12" s="35">
        <f t="shared" si="4"/>
        <v>1461.6</v>
      </c>
      <c r="H12" s="35">
        <v>137262.1</v>
      </c>
      <c r="I12" s="35">
        <f t="shared" si="5"/>
        <v>-299.10000000000002</v>
      </c>
      <c r="J12" s="35">
        <v>136963</v>
      </c>
    </row>
    <row r="13" spans="1:11" ht="15" customHeight="1" x14ac:dyDescent="0.2">
      <c r="A13" s="27" t="s">
        <v>212</v>
      </c>
      <c r="B13" s="35">
        <v>34348.300000000003</v>
      </c>
      <c r="C13" s="35">
        <f t="shared" si="2"/>
        <v>0</v>
      </c>
      <c r="D13" s="35">
        <v>34348.300000000003</v>
      </c>
      <c r="E13" s="35">
        <f t="shared" si="3"/>
        <v>0</v>
      </c>
      <c r="F13" s="35">
        <v>34348.300000000003</v>
      </c>
      <c r="G13" s="35">
        <f t="shared" si="4"/>
        <v>0</v>
      </c>
      <c r="H13" s="35">
        <v>34348.300000000003</v>
      </c>
      <c r="I13" s="35">
        <f t="shared" si="5"/>
        <v>400</v>
      </c>
      <c r="J13" s="35">
        <v>34748.300000000003</v>
      </c>
    </row>
    <row r="14" spans="1:11" x14ac:dyDescent="0.2">
      <c r="A14" s="27" t="s">
        <v>213</v>
      </c>
      <c r="B14" s="35">
        <v>9020</v>
      </c>
      <c r="C14" s="35">
        <f t="shared" si="2"/>
        <v>0</v>
      </c>
      <c r="D14" s="35">
        <v>9020</v>
      </c>
      <c r="E14" s="35">
        <f t="shared" si="3"/>
        <v>0</v>
      </c>
      <c r="F14" s="35">
        <v>9020</v>
      </c>
      <c r="G14" s="35">
        <f t="shared" si="4"/>
        <v>7.8</v>
      </c>
      <c r="H14" s="35">
        <v>9027.7999999999993</v>
      </c>
      <c r="I14" s="35">
        <f t="shared" si="5"/>
        <v>-503.2</v>
      </c>
      <c r="J14" s="35">
        <v>8524.6</v>
      </c>
    </row>
    <row r="15" spans="1:11" x14ac:dyDescent="0.2">
      <c r="A15" s="26" t="s">
        <v>189</v>
      </c>
      <c r="B15" s="33">
        <f t="shared" ref="B15:J15" si="6">B16+B17+B18+B19+B20+B21</f>
        <v>244103.8</v>
      </c>
      <c r="C15" s="33">
        <f t="shared" si="6"/>
        <v>22896.799999999999</v>
      </c>
      <c r="D15" s="33">
        <f t="shared" si="6"/>
        <v>267000.59999999998</v>
      </c>
      <c r="E15" s="33">
        <f t="shared" si="6"/>
        <v>28319.7</v>
      </c>
      <c r="F15" s="33">
        <f t="shared" si="6"/>
        <v>295320.3</v>
      </c>
      <c r="G15" s="33">
        <f t="shared" si="6"/>
        <v>15860.8</v>
      </c>
      <c r="H15" s="33">
        <f t="shared" si="6"/>
        <v>311181.09999999998</v>
      </c>
      <c r="I15" s="33">
        <f t="shared" si="6"/>
        <v>11547.8</v>
      </c>
      <c r="J15" s="33">
        <f t="shared" si="6"/>
        <v>322728.90000000002</v>
      </c>
    </row>
    <row r="16" spans="1:11" x14ac:dyDescent="0.2">
      <c r="A16" s="27" t="s">
        <v>174</v>
      </c>
      <c r="B16" s="35">
        <v>207985.3</v>
      </c>
      <c r="C16" s="35">
        <f>D16-B16</f>
        <v>12459</v>
      </c>
      <c r="D16" s="35">
        <v>220444.3</v>
      </c>
      <c r="E16" s="35">
        <f>F16-D16</f>
        <v>13884</v>
      </c>
      <c r="F16" s="35">
        <v>234328.3</v>
      </c>
      <c r="G16" s="35">
        <f>H16-F16</f>
        <v>2246.8000000000002</v>
      </c>
      <c r="H16" s="35">
        <v>236575.1</v>
      </c>
      <c r="I16" s="35">
        <f>J16-H16</f>
        <v>2754</v>
      </c>
      <c r="J16" s="35">
        <v>239329.1</v>
      </c>
    </row>
    <row r="17" spans="1:10" ht="25.5" x14ac:dyDescent="0.2">
      <c r="A17" s="27" t="s">
        <v>175</v>
      </c>
      <c r="B17" s="34">
        <v>1471.5</v>
      </c>
      <c r="C17" s="35">
        <f t="shared" ref="C17:C21" si="7">D17-B17</f>
        <v>0</v>
      </c>
      <c r="D17" s="35">
        <v>1471.5</v>
      </c>
      <c r="E17" s="35">
        <f t="shared" ref="E17:E21" si="8">F17-D17</f>
        <v>5328.5</v>
      </c>
      <c r="F17" s="35">
        <v>6800</v>
      </c>
      <c r="G17" s="35">
        <f t="shared" ref="G17:G21" si="9">H17-F17</f>
        <v>550</v>
      </c>
      <c r="H17" s="35">
        <v>7350</v>
      </c>
      <c r="I17" s="35">
        <f t="shared" ref="I17:I21" si="10">J17-H17</f>
        <v>2380</v>
      </c>
      <c r="J17" s="35">
        <v>9730</v>
      </c>
    </row>
    <row r="18" spans="1:10" ht="27" customHeight="1" x14ac:dyDescent="0.2">
      <c r="A18" s="27" t="s">
        <v>176</v>
      </c>
      <c r="B18" s="34">
        <v>200</v>
      </c>
      <c r="C18" s="35">
        <f t="shared" si="7"/>
        <v>323</v>
      </c>
      <c r="D18" s="35">
        <v>523</v>
      </c>
      <c r="E18" s="35">
        <f t="shared" si="8"/>
        <v>334.2</v>
      </c>
      <c r="F18" s="35">
        <v>857.2</v>
      </c>
      <c r="G18" s="35">
        <f t="shared" si="9"/>
        <v>1030.8</v>
      </c>
      <c r="H18" s="35">
        <v>1888</v>
      </c>
      <c r="I18" s="35">
        <f t="shared" si="10"/>
        <v>121</v>
      </c>
      <c r="J18" s="35">
        <v>2009</v>
      </c>
    </row>
    <row r="19" spans="1:10" ht="25.5" x14ac:dyDescent="0.2">
      <c r="A19" s="27" t="s">
        <v>177</v>
      </c>
      <c r="B19" s="35">
        <v>28196</v>
      </c>
      <c r="C19" s="35">
        <f t="shared" si="7"/>
        <v>6308</v>
      </c>
      <c r="D19" s="35">
        <v>34504</v>
      </c>
      <c r="E19" s="35">
        <f t="shared" si="8"/>
        <v>8749</v>
      </c>
      <c r="F19" s="35">
        <v>43253</v>
      </c>
      <c r="G19" s="35">
        <f t="shared" si="9"/>
        <v>8033.2</v>
      </c>
      <c r="H19" s="35">
        <v>51286.2</v>
      </c>
      <c r="I19" s="35">
        <f t="shared" si="10"/>
        <v>2975.8</v>
      </c>
      <c r="J19" s="35">
        <v>54262</v>
      </c>
    </row>
    <row r="20" spans="1:10" x14ac:dyDescent="0.2">
      <c r="A20" s="27" t="s">
        <v>178</v>
      </c>
      <c r="B20" s="35">
        <v>6251</v>
      </c>
      <c r="C20" s="35">
        <f t="shared" si="7"/>
        <v>29</v>
      </c>
      <c r="D20" s="35">
        <v>6280</v>
      </c>
      <c r="E20" s="35">
        <f t="shared" si="8"/>
        <v>24</v>
      </c>
      <c r="F20" s="35">
        <v>6304</v>
      </c>
      <c r="G20" s="35">
        <f t="shared" si="9"/>
        <v>4000</v>
      </c>
      <c r="H20" s="35">
        <v>10304</v>
      </c>
      <c r="I20" s="35">
        <f t="shared" si="10"/>
        <v>3317</v>
      </c>
      <c r="J20" s="35">
        <v>13621</v>
      </c>
    </row>
    <row r="21" spans="1:10" ht="16.5" customHeight="1" x14ac:dyDescent="0.2">
      <c r="A21" s="27" t="s">
        <v>179</v>
      </c>
      <c r="B21" s="35">
        <v>0</v>
      </c>
      <c r="C21" s="35">
        <f t="shared" si="7"/>
        <v>3777.8</v>
      </c>
      <c r="D21" s="35">
        <v>3777.8</v>
      </c>
      <c r="E21" s="35">
        <f t="shared" si="8"/>
        <v>0</v>
      </c>
      <c r="F21" s="35">
        <v>3777.8</v>
      </c>
      <c r="G21" s="35">
        <f t="shared" si="9"/>
        <v>0</v>
      </c>
      <c r="H21" s="35">
        <v>3777.8</v>
      </c>
      <c r="I21" s="35">
        <f t="shared" si="10"/>
        <v>0</v>
      </c>
      <c r="J21" s="35">
        <v>3777.8</v>
      </c>
    </row>
    <row r="22" spans="1:10" ht="14.25" customHeight="1" x14ac:dyDescent="0.2">
      <c r="A22" s="28" t="s">
        <v>190</v>
      </c>
      <c r="B22" s="33">
        <f t="shared" ref="B22:J22" si="11">B23+B31+B29+B30</f>
        <v>2309878.9</v>
      </c>
      <c r="C22" s="33">
        <f t="shared" si="11"/>
        <v>59871.199999999997</v>
      </c>
      <c r="D22" s="33">
        <f t="shared" si="11"/>
        <v>2369750.1</v>
      </c>
      <c r="E22" s="33">
        <f t="shared" si="11"/>
        <v>125743.5</v>
      </c>
      <c r="F22" s="33">
        <f t="shared" si="11"/>
        <v>2495493.6</v>
      </c>
      <c r="G22" s="33">
        <f t="shared" si="11"/>
        <v>475296.1</v>
      </c>
      <c r="H22" s="33">
        <f t="shared" si="11"/>
        <v>2970789.7</v>
      </c>
      <c r="I22" s="33">
        <f t="shared" si="11"/>
        <v>-148681.20000000001</v>
      </c>
      <c r="J22" s="33">
        <f t="shared" si="11"/>
        <v>2822108.5</v>
      </c>
    </row>
    <row r="23" spans="1:10" ht="39.75" customHeight="1" x14ac:dyDescent="0.2">
      <c r="A23" s="29" t="s">
        <v>191</v>
      </c>
      <c r="B23" s="35">
        <f>B25+B26+B27+B28</f>
        <v>2309878.9</v>
      </c>
      <c r="C23" s="35">
        <f t="shared" ref="C23:J23" si="12">C25+C26+C27+C28</f>
        <v>47171.199999999997</v>
      </c>
      <c r="D23" s="35">
        <f t="shared" si="12"/>
        <v>2357050.1</v>
      </c>
      <c r="E23" s="35">
        <f t="shared" si="12"/>
        <v>126077.7</v>
      </c>
      <c r="F23" s="35">
        <f t="shared" si="12"/>
        <v>2483127.7999999998</v>
      </c>
      <c r="G23" s="35">
        <f t="shared" si="12"/>
        <v>470067.1</v>
      </c>
      <c r="H23" s="35">
        <f t="shared" si="12"/>
        <v>2953194.9</v>
      </c>
      <c r="I23" s="35">
        <f t="shared" si="12"/>
        <v>-148880</v>
      </c>
      <c r="J23" s="35">
        <f t="shared" si="12"/>
        <v>2804314.9</v>
      </c>
    </row>
    <row r="24" spans="1:10" x14ac:dyDescent="0.2">
      <c r="A24" s="30" t="s">
        <v>192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x14ac:dyDescent="0.2">
      <c r="A25" s="30" t="s">
        <v>193</v>
      </c>
      <c r="B25" s="35">
        <v>418867.3</v>
      </c>
      <c r="C25" s="35">
        <f>D25-B25</f>
        <v>0</v>
      </c>
      <c r="D25" s="35">
        <v>418867.3</v>
      </c>
      <c r="E25" s="35">
        <f>F25-D25</f>
        <v>0</v>
      </c>
      <c r="F25" s="35">
        <v>418867.3</v>
      </c>
      <c r="G25" s="35">
        <f>H25-F25</f>
        <v>25485</v>
      </c>
      <c r="H25" s="35">
        <v>444352.3</v>
      </c>
      <c r="I25" s="35">
        <f>J25-H25</f>
        <v>23018.6</v>
      </c>
      <c r="J25" s="35">
        <v>467370.9</v>
      </c>
    </row>
    <row r="26" spans="1:10" x14ac:dyDescent="0.2">
      <c r="A26" s="30" t="s">
        <v>194</v>
      </c>
      <c r="B26" s="35">
        <v>289275.2</v>
      </c>
      <c r="C26" s="35">
        <f t="shared" ref="C26:C31" si="13">D26-B26</f>
        <v>45863.1</v>
      </c>
      <c r="D26" s="35">
        <v>335138.3</v>
      </c>
      <c r="E26" s="35">
        <f t="shared" ref="E26:E31" si="14">F26-D26</f>
        <v>103533.3</v>
      </c>
      <c r="F26" s="35">
        <v>438671.6</v>
      </c>
      <c r="G26" s="35">
        <f t="shared" ref="G26:G31" si="15">H26-F26</f>
        <v>333123.09999999998</v>
      </c>
      <c r="H26" s="35">
        <v>771794.7</v>
      </c>
      <c r="I26" s="35">
        <f t="shared" ref="I26:I31" si="16">J26-H26</f>
        <v>-72593.100000000006</v>
      </c>
      <c r="J26" s="35">
        <v>699201.6</v>
      </c>
    </row>
    <row r="27" spans="1:10" x14ac:dyDescent="0.2">
      <c r="A27" s="30" t="s">
        <v>195</v>
      </c>
      <c r="B27" s="35">
        <v>1598850.3</v>
      </c>
      <c r="C27" s="35">
        <f t="shared" si="13"/>
        <v>0</v>
      </c>
      <c r="D27" s="35">
        <v>1598850.3</v>
      </c>
      <c r="E27" s="35">
        <f t="shared" si="14"/>
        <v>15225.4</v>
      </c>
      <c r="F27" s="35">
        <v>1614075.7</v>
      </c>
      <c r="G27" s="35">
        <f t="shared" si="15"/>
        <v>35204</v>
      </c>
      <c r="H27" s="35">
        <v>1649279.7</v>
      </c>
      <c r="I27" s="35">
        <f t="shared" si="16"/>
        <v>-98938.7</v>
      </c>
      <c r="J27" s="35">
        <v>1550341</v>
      </c>
    </row>
    <row r="28" spans="1:10" x14ac:dyDescent="0.2">
      <c r="A28" s="30" t="s">
        <v>196</v>
      </c>
      <c r="B28" s="35">
        <v>2886.1</v>
      </c>
      <c r="C28" s="35">
        <f t="shared" si="13"/>
        <v>1308.0999999999999</v>
      </c>
      <c r="D28" s="35">
        <v>4194.2</v>
      </c>
      <c r="E28" s="35">
        <f t="shared" si="14"/>
        <v>7319</v>
      </c>
      <c r="F28" s="35">
        <v>11513.2</v>
      </c>
      <c r="G28" s="35">
        <f t="shared" si="15"/>
        <v>76255</v>
      </c>
      <c r="H28" s="35">
        <v>87768.2</v>
      </c>
      <c r="I28" s="35">
        <f t="shared" si="16"/>
        <v>-366.8</v>
      </c>
      <c r="J28" s="35">
        <v>87401.4</v>
      </c>
    </row>
    <row r="29" spans="1:10" x14ac:dyDescent="0.2">
      <c r="A29" s="29" t="s">
        <v>199</v>
      </c>
      <c r="B29" s="35">
        <v>0</v>
      </c>
      <c r="C29" s="35">
        <f t="shared" si="13"/>
        <v>12700</v>
      </c>
      <c r="D29" s="35">
        <v>12700</v>
      </c>
      <c r="E29" s="35">
        <f t="shared" si="14"/>
        <v>0</v>
      </c>
      <c r="F29" s="35">
        <v>12700</v>
      </c>
      <c r="G29" s="35">
        <f t="shared" si="15"/>
        <v>5165</v>
      </c>
      <c r="H29" s="35">
        <v>17865</v>
      </c>
      <c r="I29" s="35">
        <f t="shared" si="16"/>
        <v>198.8</v>
      </c>
      <c r="J29" s="35">
        <v>18063.8</v>
      </c>
    </row>
    <row r="30" spans="1:10" ht="89.25" x14ac:dyDescent="0.2">
      <c r="A30" s="29" t="s">
        <v>200</v>
      </c>
      <c r="B30" s="35">
        <v>0</v>
      </c>
      <c r="C30" s="35">
        <f t="shared" si="13"/>
        <v>0</v>
      </c>
      <c r="D30" s="35">
        <v>0</v>
      </c>
      <c r="E30" s="35">
        <f t="shared" si="14"/>
        <v>0</v>
      </c>
      <c r="F30" s="35">
        <v>0</v>
      </c>
      <c r="G30" s="35">
        <f t="shared" si="15"/>
        <v>64</v>
      </c>
      <c r="H30" s="35">
        <v>64</v>
      </c>
      <c r="I30" s="35">
        <f t="shared" si="16"/>
        <v>0</v>
      </c>
      <c r="J30" s="35">
        <v>64</v>
      </c>
    </row>
    <row r="31" spans="1:10" ht="38.25" x14ac:dyDescent="0.2">
      <c r="A31" s="29" t="s">
        <v>201</v>
      </c>
      <c r="B31" s="35">
        <v>0</v>
      </c>
      <c r="C31" s="35">
        <f t="shared" si="13"/>
        <v>0</v>
      </c>
      <c r="D31" s="35">
        <v>0</v>
      </c>
      <c r="E31" s="35">
        <f t="shared" si="14"/>
        <v>-334.2</v>
      </c>
      <c r="F31" s="35">
        <v>-334.2</v>
      </c>
      <c r="G31" s="35">
        <f t="shared" si="15"/>
        <v>0</v>
      </c>
      <c r="H31" s="35">
        <v>-334.2</v>
      </c>
      <c r="I31" s="35">
        <f t="shared" si="16"/>
        <v>0</v>
      </c>
      <c r="J31" s="35">
        <v>-334.2</v>
      </c>
    </row>
    <row r="33" spans="5:5" x14ac:dyDescent="0.2">
      <c r="E33" s="22"/>
    </row>
  </sheetData>
  <mergeCells count="11">
    <mergeCell ref="A3:K3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11811023622047245" right="0.11811023622047245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zoomScale="90" zoomScaleNormal="90" workbookViewId="0">
      <pane xSplit="2" ySplit="5" topLeftCell="C34" activePane="bottomRight" state="frozen"/>
      <selection pane="topRight" activeCell="C1" sqref="C1"/>
      <selection pane="bottomLeft" activeCell="A6" sqref="A6"/>
      <selection pane="bottomRight" activeCell="C38" sqref="C38"/>
    </sheetView>
  </sheetViews>
  <sheetFormatPr defaultColWidth="8.85546875" defaultRowHeight="12.75" x14ac:dyDescent="0.2"/>
  <cols>
    <col min="1" max="1" width="27.42578125" style="1" customWidth="1"/>
    <col min="2" max="2" width="7.5703125" style="1" customWidth="1"/>
    <col min="3" max="4" width="16" style="1" customWidth="1"/>
    <col min="5" max="6" width="16.7109375" style="1" customWidth="1"/>
    <col min="7" max="11" width="16" style="1" customWidth="1"/>
    <col min="12" max="16384" width="8.85546875" style="1"/>
  </cols>
  <sheetData>
    <row r="1" spans="1:11" ht="24.6" customHeight="1" x14ac:dyDescent="0.2">
      <c r="A1" s="44" t="s">
        <v>203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K2" s="18" t="s">
        <v>198</v>
      </c>
    </row>
    <row r="3" spans="1:11" ht="13.15" customHeight="1" x14ac:dyDescent="0.2">
      <c r="A3" s="45" t="s">
        <v>163</v>
      </c>
      <c r="B3" s="45" t="s">
        <v>171</v>
      </c>
      <c r="C3" s="45" t="s">
        <v>204</v>
      </c>
      <c r="D3" s="45" t="s">
        <v>209</v>
      </c>
      <c r="E3" s="47" t="s">
        <v>205</v>
      </c>
      <c r="F3" s="45" t="s">
        <v>209</v>
      </c>
      <c r="G3" s="47" t="s">
        <v>206</v>
      </c>
      <c r="H3" s="45" t="s">
        <v>209</v>
      </c>
      <c r="I3" s="47" t="s">
        <v>207</v>
      </c>
      <c r="J3" s="45" t="s">
        <v>209</v>
      </c>
      <c r="K3" s="47" t="s">
        <v>208</v>
      </c>
    </row>
    <row r="4" spans="1:11" ht="70.900000000000006" customHeight="1" x14ac:dyDescent="0.2">
      <c r="A4" s="46"/>
      <c r="B4" s="46"/>
      <c r="C4" s="49"/>
      <c r="D4" s="46"/>
      <c r="E4" s="48"/>
      <c r="F4" s="46"/>
      <c r="G4" s="48"/>
      <c r="H4" s="46"/>
      <c r="I4" s="48"/>
      <c r="J4" s="46"/>
      <c r="K4" s="48"/>
    </row>
    <row r="5" spans="1:11" ht="13.15" customHeight="1" x14ac:dyDescent="0.2">
      <c r="A5" s="19" t="s">
        <v>160</v>
      </c>
      <c r="B5" s="19" t="s">
        <v>159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18" customHeight="1" x14ac:dyDescent="0.2">
      <c r="A6" s="13" t="s">
        <v>169</v>
      </c>
      <c r="B6" s="16"/>
      <c r="C6" s="17">
        <f>C7+C18+C22+C29+C39+C44+C48+C57+C61+C69+C75+C80+C84+C86</f>
        <v>3488890.4</v>
      </c>
      <c r="D6" s="17">
        <f>E6-C6</f>
        <v>213612.79999999999</v>
      </c>
      <c r="E6" s="17">
        <f>E7+E18+E22+E29+E39+E44+E48+E57+E61+E69+E75+E80+E84+E86</f>
        <v>3702503.2</v>
      </c>
      <c r="F6" s="17">
        <f>G6-E6</f>
        <v>166763</v>
      </c>
      <c r="G6" s="17">
        <f>G7+G18+G22+G29+G39+G44+G48+G57+G61+G69+G75+G80+G84+G86</f>
        <v>3869266.2</v>
      </c>
      <c r="H6" s="17">
        <f>I6-G6</f>
        <v>500461.9</v>
      </c>
      <c r="I6" s="17">
        <f>I7+I18+I22+I29+I39+I44+I48+I57+I61+I69+I75+I80+I84+I86</f>
        <v>4369728.0999999996</v>
      </c>
      <c r="J6" s="17">
        <f>J7+J18+J22+J29+J39+J44+J48+J57+J61+J69+J75+J80+J84+J86</f>
        <v>-148247.9</v>
      </c>
      <c r="K6" s="17">
        <f>K7+K18+K22+K29+K39+K44+K48+K57+K61+K69+K75+K80+K84+K86</f>
        <v>4221480.2</v>
      </c>
    </row>
    <row r="7" spans="1:11" s="4" customFormat="1" x14ac:dyDescent="0.2">
      <c r="A7" s="3" t="s">
        <v>1</v>
      </c>
      <c r="B7" s="10" t="s">
        <v>58</v>
      </c>
      <c r="C7" s="15">
        <f>C9+C10+C11+C12+C13+C14+C15+C16+C17</f>
        <v>372885.2</v>
      </c>
      <c r="D7" s="15">
        <f t="shared" ref="D7:D70" si="0">E7-C7</f>
        <v>-2171.1</v>
      </c>
      <c r="E7" s="15">
        <f t="shared" ref="E7:I7" si="1">E9+E10+E11+E12+E13+E14+E15+E16+E17</f>
        <v>370714.1</v>
      </c>
      <c r="F7" s="15">
        <f t="shared" ref="F7:F70" si="2">G7-E7</f>
        <v>-832.2</v>
      </c>
      <c r="G7" s="15">
        <f t="shared" si="1"/>
        <v>369881.9</v>
      </c>
      <c r="H7" s="15">
        <f t="shared" ref="H7:H70" si="3">I7-G7</f>
        <v>13868</v>
      </c>
      <c r="I7" s="15">
        <f t="shared" si="1"/>
        <v>383749.9</v>
      </c>
      <c r="J7" s="15">
        <f>K7-I7</f>
        <v>-2857.6</v>
      </c>
      <c r="K7" s="15">
        <f>K9+K10+K11+K12+K13+K14+K15+K16+K17</f>
        <v>380892.3</v>
      </c>
    </row>
    <row r="8" spans="1:11" ht="80.25" hidden="1" customHeight="1" x14ac:dyDescent="0.2">
      <c r="A8" s="5" t="s">
        <v>57</v>
      </c>
      <c r="B8" s="11" t="s">
        <v>122</v>
      </c>
      <c r="C8" s="14"/>
      <c r="D8" s="14">
        <f t="shared" si="0"/>
        <v>0</v>
      </c>
      <c r="E8" s="14"/>
      <c r="F8" s="14">
        <f t="shared" si="2"/>
        <v>0</v>
      </c>
      <c r="G8" s="14"/>
      <c r="H8" s="14">
        <f t="shared" si="3"/>
        <v>0</v>
      </c>
      <c r="I8" s="14"/>
      <c r="J8" s="15">
        <f t="shared" ref="J8:J71" si="4">K8-I8</f>
        <v>0</v>
      </c>
      <c r="K8" s="14"/>
    </row>
    <row r="9" spans="1:11" ht="54.6" customHeight="1" x14ac:dyDescent="0.2">
      <c r="A9" s="5" t="s">
        <v>2</v>
      </c>
      <c r="B9" s="11" t="s">
        <v>59</v>
      </c>
      <c r="C9" s="14">
        <v>4895.3999999999996</v>
      </c>
      <c r="D9" s="14">
        <f t="shared" si="0"/>
        <v>0</v>
      </c>
      <c r="E9" s="14">
        <v>4895.3999999999996</v>
      </c>
      <c r="F9" s="14">
        <f t="shared" si="2"/>
        <v>0</v>
      </c>
      <c r="G9" s="14">
        <v>4895.3999999999996</v>
      </c>
      <c r="H9" s="14">
        <f t="shared" si="3"/>
        <v>-400</v>
      </c>
      <c r="I9" s="14">
        <v>4495.3999999999996</v>
      </c>
      <c r="J9" s="14">
        <f t="shared" si="4"/>
        <v>0</v>
      </c>
      <c r="K9" s="14">
        <v>4495.3999999999996</v>
      </c>
    </row>
    <row r="10" spans="1:11" ht="84.75" customHeight="1" x14ac:dyDescent="0.2">
      <c r="A10" s="5" t="s">
        <v>3</v>
      </c>
      <c r="B10" s="11" t="s">
        <v>60</v>
      </c>
      <c r="C10" s="14">
        <v>17274.3</v>
      </c>
      <c r="D10" s="14">
        <f t="shared" si="0"/>
        <v>0</v>
      </c>
      <c r="E10" s="14">
        <v>17274.3</v>
      </c>
      <c r="F10" s="14">
        <f t="shared" si="2"/>
        <v>0</v>
      </c>
      <c r="G10" s="14">
        <v>17274.3</v>
      </c>
      <c r="H10" s="14">
        <f t="shared" si="3"/>
        <v>300</v>
      </c>
      <c r="I10" s="14">
        <v>17574.3</v>
      </c>
      <c r="J10" s="14">
        <f t="shared" si="4"/>
        <v>20</v>
      </c>
      <c r="K10" s="14">
        <v>17594.3</v>
      </c>
    </row>
    <row r="11" spans="1:11" ht="108" customHeight="1" x14ac:dyDescent="0.2">
      <c r="A11" s="5" t="s">
        <v>4</v>
      </c>
      <c r="B11" s="11" t="s">
        <v>61</v>
      </c>
      <c r="C11" s="14">
        <v>159101.29999999999</v>
      </c>
      <c r="D11" s="14">
        <f t="shared" si="0"/>
        <v>-5212.3999999999996</v>
      </c>
      <c r="E11" s="14">
        <v>153888.9</v>
      </c>
      <c r="F11" s="14">
        <f t="shared" si="2"/>
        <v>0</v>
      </c>
      <c r="G11" s="14">
        <v>153888.9</v>
      </c>
      <c r="H11" s="14">
        <f t="shared" si="3"/>
        <v>5940.1</v>
      </c>
      <c r="I11" s="14">
        <v>159829</v>
      </c>
      <c r="J11" s="14">
        <f t="shared" si="4"/>
        <v>253.9</v>
      </c>
      <c r="K11" s="14">
        <v>160082.9</v>
      </c>
    </row>
    <row r="12" spans="1:11" ht="15" customHeight="1" x14ac:dyDescent="0.2">
      <c r="A12" s="5" t="s">
        <v>5</v>
      </c>
      <c r="B12" s="11" t="s">
        <v>62</v>
      </c>
      <c r="C12" s="14">
        <v>29.5</v>
      </c>
      <c r="D12" s="14">
        <f t="shared" si="0"/>
        <v>0</v>
      </c>
      <c r="E12" s="14">
        <v>29.5</v>
      </c>
      <c r="F12" s="14">
        <f t="shared" si="2"/>
        <v>0</v>
      </c>
      <c r="G12" s="14">
        <v>29.5</v>
      </c>
      <c r="H12" s="14">
        <f t="shared" si="3"/>
        <v>0</v>
      </c>
      <c r="I12" s="14">
        <v>29.5</v>
      </c>
      <c r="J12" s="14">
        <f t="shared" si="4"/>
        <v>0</v>
      </c>
      <c r="K12" s="14">
        <v>29.5</v>
      </c>
    </row>
    <row r="13" spans="1:11" ht="81" customHeight="1" x14ac:dyDescent="0.2">
      <c r="A13" s="5" t="s">
        <v>6</v>
      </c>
      <c r="B13" s="11" t="s">
        <v>63</v>
      </c>
      <c r="C13" s="14">
        <v>38346.300000000003</v>
      </c>
      <c r="D13" s="14">
        <f t="shared" si="0"/>
        <v>-100</v>
      </c>
      <c r="E13" s="14">
        <v>38246.300000000003</v>
      </c>
      <c r="F13" s="14">
        <f t="shared" si="2"/>
        <v>81</v>
      </c>
      <c r="G13" s="14">
        <v>38327.300000000003</v>
      </c>
      <c r="H13" s="14">
        <f t="shared" si="3"/>
        <v>780</v>
      </c>
      <c r="I13" s="14">
        <v>39107.300000000003</v>
      </c>
      <c r="J13" s="14">
        <f t="shared" si="4"/>
        <v>0</v>
      </c>
      <c r="K13" s="14">
        <v>39107.300000000003</v>
      </c>
    </row>
    <row r="14" spans="1:11" ht="28.9" customHeight="1" x14ac:dyDescent="0.2">
      <c r="A14" s="5" t="s">
        <v>7</v>
      </c>
      <c r="B14" s="11" t="s">
        <v>64</v>
      </c>
      <c r="C14" s="14"/>
      <c r="D14" s="14">
        <f t="shared" si="0"/>
        <v>0</v>
      </c>
      <c r="E14" s="14"/>
      <c r="F14" s="14">
        <f t="shared" si="2"/>
        <v>700</v>
      </c>
      <c r="G14" s="14">
        <v>700</v>
      </c>
      <c r="H14" s="14">
        <f t="shared" si="3"/>
        <v>0</v>
      </c>
      <c r="I14" s="14">
        <v>700</v>
      </c>
      <c r="J14" s="14">
        <f t="shared" si="4"/>
        <v>0</v>
      </c>
      <c r="K14" s="14">
        <v>700</v>
      </c>
    </row>
    <row r="15" spans="1:11" x14ac:dyDescent="0.2">
      <c r="A15" s="5" t="s">
        <v>9</v>
      </c>
      <c r="B15" s="11" t="s">
        <v>65</v>
      </c>
      <c r="C15" s="14">
        <v>4000</v>
      </c>
      <c r="D15" s="14">
        <f t="shared" si="0"/>
        <v>-575</v>
      </c>
      <c r="E15" s="14">
        <v>3425</v>
      </c>
      <c r="F15" s="14">
        <f t="shared" si="2"/>
        <v>-249.5</v>
      </c>
      <c r="G15" s="14">
        <v>3175.5</v>
      </c>
      <c r="H15" s="14">
        <f t="shared" si="3"/>
        <v>-1422.3</v>
      </c>
      <c r="I15" s="14">
        <v>1753.2</v>
      </c>
      <c r="J15" s="14">
        <f t="shared" si="4"/>
        <v>-1510</v>
      </c>
      <c r="K15" s="14">
        <v>243.2</v>
      </c>
    </row>
    <row r="16" spans="1:11" ht="52.5" customHeight="1" x14ac:dyDescent="0.2">
      <c r="A16" s="5" t="s">
        <v>10</v>
      </c>
      <c r="B16" s="11" t="s">
        <v>66</v>
      </c>
      <c r="C16" s="14"/>
      <c r="D16" s="14">
        <f t="shared" si="0"/>
        <v>0</v>
      </c>
      <c r="E16" s="14"/>
      <c r="F16" s="14">
        <f t="shared" si="2"/>
        <v>0</v>
      </c>
      <c r="G16" s="14"/>
      <c r="H16" s="14">
        <f t="shared" si="3"/>
        <v>0</v>
      </c>
      <c r="I16" s="14"/>
      <c r="J16" s="14">
        <f t="shared" si="4"/>
        <v>0</v>
      </c>
      <c r="K16" s="14"/>
    </row>
    <row r="17" spans="1:11" ht="26.25" customHeight="1" x14ac:dyDescent="0.2">
      <c r="A17" s="5" t="s">
        <v>11</v>
      </c>
      <c r="B17" s="11" t="s">
        <v>125</v>
      </c>
      <c r="C17" s="14">
        <v>149238.39999999999</v>
      </c>
      <c r="D17" s="14">
        <f t="shared" si="0"/>
        <v>3716.3</v>
      </c>
      <c r="E17" s="14">
        <v>152954.70000000001</v>
      </c>
      <c r="F17" s="14">
        <f t="shared" si="2"/>
        <v>-1363.7</v>
      </c>
      <c r="G17" s="14">
        <v>151591</v>
      </c>
      <c r="H17" s="14">
        <f t="shared" si="3"/>
        <v>8670.2000000000007</v>
      </c>
      <c r="I17" s="14">
        <v>160261.20000000001</v>
      </c>
      <c r="J17" s="14">
        <f t="shared" si="4"/>
        <v>-1621.5</v>
      </c>
      <c r="K17" s="14">
        <v>158639.70000000001</v>
      </c>
    </row>
    <row r="18" spans="1:11" s="4" customFormat="1" ht="15.75" customHeight="1" x14ac:dyDescent="0.2">
      <c r="A18" s="3" t="s">
        <v>12</v>
      </c>
      <c r="B18" s="10" t="s">
        <v>67</v>
      </c>
      <c r="C18" s="15">
        <f>C20</f>
        <v>0</v>
      </c>
      <c r="D18" s="15">
        <f t="shared" si="0"/>
        <v>0</v>
      </c>
      <c r="E18" s="15">
        <f t="shared" ref="E18:I18" si="5">E20</f>
        <v>0</v>
      </c>
      <c r="F18" s="15">
        <f t="shared" si="2"/>
        <v>0</v>
      </c>
      <c r="G18" s="15">
        <f t="shared" si="5"/>
        <v>0</v>
      </c>
      <c r="H18" s="15">
        <f t="shared" si="3"/>
        <v>0</v>
      </c>
      <c r="I18" s="15">
        <f t="shared" si="5"/>
        <v>0</v>
      </c>
      <c r="J18" s="15">
        <f t="shared" si="4"/>
        <v>0</v>
      </c>
      <c r="K18" s="15">
        <f>K20</f>
        <v>0</v>
      </c>
    </row>
    <row r="19" spans="1:11" ht="80.25" hidden="1" customHeight="1" x14ac:dyDescent="0.2">
      <c r="A19" s="5" t="s">
        <v>124</v>
      </c>
      <c r="B19" s="11" t="s">
        <v>123</v>
      </c>
      <c r="C19" s="14"/>
      <c r="D19" s="14">
        <f t="shared" si="0"/>
        <v>0</v>
      </c>
      <c r="E19" s="14"/>
      <c r="F19" s="14">
        <f t="shared" si="2"/>
        <v>0</v>
      </c>
      <c r="G19" s="14"/>
      <c r="H19" s="14">
        <f t="shared" si="3"/>
        <v>0</v>
      </c>
      <c r="I19" s="14"/>
      <c r="J19" s="15">
        <f t="shared" si="4"/>
        <v>0</v>
      </c>
      <c r="K19" s="14"/>
    </row>
    <row r="20" spans="1:11" ht="25.5" x14ac:dyDescent="0.2">
      <c r="A20" s="5" t="s">
        <v>13</v>
      </c>
      <c r="B20" s="11" t="s">
        <v>68</v>
      </c>
      <c r="C20" s="14"/>
      <c r="D20" s="14">
        <f t="shared" si="0"/>
        <v>0</v>
      </c>
      <c r="E20" s="14"/>
      <c r="F20" s="14">
        <f t="shared" si="2"/>
        <v>0</v>
      </c>
      <c r="G20" s="14"/>
      <c r="H20" s="14">
        <f t="shared" si="3"/>
        <v>0</v>
      </c>
      <c r="I20" s="14"/>
      <c r="J20" s="14">
        <f t="shared" si="4"/>
        <v>0</v>
      </c>
      <c r="K20" s="14"/>
    </row>
    <row r="21" spans="1:11" ht="30" hidden="1" customHeight="1" x14ac:dyDescent="0.2">
      <c r="A21" s="5" t="s">
        <v>121</v>
      </c>
      <c r="B21" s="11" t="s">
        <v>120</v>
      </c>
      <c r="C21" s="14"/>
      <c r="D21" s="14">
        <f t="shared" si="0"/>
        <v>0</v>
      </c>
      <c r="E21" s="14"/>
      <c r="F21" s="14">
        <f t="shared" si="2"/>
        <v>0</v>
      </c>
      <c r="G21" s="14"/>
      <c r="H21" s="14">
        <f t="shared" si="3"/>
        <v>0</v>
      </c>
      <c r="I21" s="14"/>
      <c r="J21" s="15">
        <f t="shared" si="4"/>
        <v>0</v>
      </c>
      <c r="K21" s="14"/>
    </row>
    <row r="22" spans="1:11" s="4" customFormat="1" ht="54.75" customHeight="1" x14ac:dyDescent="0.2">
      <c r="A22" s="3" t="s">
        <v>14</v>
      </c>
      <c r="B22" s="10" t="s">
        <v>69</v>
      </c>
      <c r="C22" s="15">
        <f>C23+C24+C25+C26+C28+C27</f>
        <v>41517.300000000003</v>
      </c>
      <c r="D22" s="15">
        <f t="shared" si="0"/>
        <v>6182.7</v>
      </c>
      <c r="E22" s="15">
        <f t="shared" ref="E22:K22" si="6">E23+E24+E25+E26+E28+E27</f>
        <v>47700</v>
      </c>
      <c r="F22" s="15">
        <f t="shared" si="2"/>
        <v>0</v>
      </c>
      <c r="G22" s="15">
        <f t="shared" si="6"/>
        <v>47700</v>
      </c>
      <c r="H22" s="15">
        <f t="shared" si="3"/>
        <v>-776.5</v>
      </c>
      <c r="I22" s="15">
        <f t="shared" si="6"/>
        <v>46923.5</v>
      </c>
      <c r="J22" s="15">
        <f t="shared" si="4"/>
        <v>0</v>
      </c>
      <c r="K22" s="15">
        <f t="shared" si="6"/>
        <v>46923.5</v>
      </c>
    </row>
    <row r="23" spans="1:11" ht="26.25" hidden="1" customHeight="1" x14ac:dyDescent="0.2">
      <c r="A23" s="5" t="s">
        <v>15</v>
      </c>
      <c r="B23" s="11" t="s">
        <v>70</v>
      </c>
      <c r="C23" s="14"/>
      <c r="D23" s="14">
        <f t="shared" si="0"/>
        <v>0</v>
      </c>
      <c r="E23" s="14"/>
      <c r="F23" s="14">
        <f t="shared" si="2"/>
        <v>0</v>
      </c>
      <c r="G23" s="14"/>
      <c r="H23" s="14">
        <f t="shared" si="3"/>
        <v>0</v>
      </c>
      <c r="I23" s="14"/>
      <c r="J23" s="15">
        <f t="shared" si="4"/>
        <v>0</v>
      </c>
      <c r="K23" s="14"/>
    </row>
    <row r="24" spans="1:11" ht="15" customHeight="1" x14ac:dyDescent="0.2">
      <c r="A24" s="5" t="s">
        <v>158</v>
      </c>
      <c r="B24" s="11" t="s">
        <v>157</v>
      </c>
      <c r="C24" s="14">
        <v>7168.6</v>
      </c>
      <c r="D24" s="14">
        <f t="shared" si="0"/>
        <v>0</v>
      </c>
      <c r="E24" s="14">
        <v>7168.6</v>
      </c>
      <c r="F24" s="14">
        <f t="shared" si="2"/>
        <v>0</v>
      </c>
      <c r="G24" s="14">
        <v>7168.6</v>
      </c>
      <c r="H24" s="14">
        <f t="shared" si="3"/>
        <v>0</v>
      </c>
      <c r="I24" s="14">
        <v>7168.6</v>
      </c>
      <c r="J24" s="14">
        <f t="shared" si="4"/>
        <v>0</v>
      </c>
      <c r="K24" s="14">
        <v>7168.6</v>
      </c>
    </row>
    <row r="25" spans="1:11" ht="71.45" customHeight="1" x14ac:dyDescent="0.2">
      <c r="A25" s="5" t="s">
        <v>164</v>
      </c>
      <c r="B25" s="11" t="s">
        <v>71</v>
      </c>
      <c r="C25" s="14">
        <v>33229.1</v>
      </c>
      <c r="D25" s="14">
        <f t="shared" si="0"/>
        <v>7000</v>
      </c>
      <c r="E25" s="14">
        <v>40229.1</v>
      </c>
      <c r="F25" s="14">
        <f t="shared" si="2"/>
        <v>0</v>
      </c>
      <c r="G25" s="14">
        <v>40229.1</v>
      </c>
      <c r="H25" s="14">
        <f t="shared" si="3"/>
        <v>-776.5</v>
      </c>
      <c r="I25" s="14">
        <v>39452.6</v>
      </c>
      <c r="J25" s="14">
        <f t="shared" si="4"/>
        <v>0</v>
      </c>
      <c r="K25" s="14">
        <v>39452.6</v>
      </c>
    </row>
    <row r="26" spans="1:11" ht="27.75" customHeight="1" x14ac:dyDescent="0.2">
      <c r="A26" s="5" t="s">
        <v>16</v>
      </c>
      <c r="B26" s="11" t="s">
        <v>72</v>
      </c>
      <c r="C26" s="14"/>
      <c r="D26" s="14">
        <f t="shared" si="0"/>
        <v>0</v>
      </c>
      <c r="E26" s="14"/>
      <c r="F26" s="14">
        <f t="shared" si="2"/>
        <v>0</v>
      </c>
      <c r="G26" s="14"/>
      <c r="H26" s="14">
        <f t="shared" si="3"/>
        <v>0</v>
      </c>
      <c r="I26" s="14"/>
      <c r="J26" s="14">
        <f t="shared" si="4"/>
        <v>0</v>
      </c>
      <c r="K26" s="14"/>
    </row>
    <row r="27" spans="1:11" x14ac:dyDescent="0.2">
      <c r="A27" s="5" t="s">
        <v>167</v>
      </c>
      <c r="B27" s="11" t="s">
        <v>168</v>
      </c>
      <c r="C27" s="14"/>
      <c r="D27" s="14">
        <f t="shared" si="0"/>
        <v>0</v>
      </c>
      <c r="E27" s="14"/>
      <c r="F27" s="14">
        <f t="shared" si="2"/>
        <v>0</v>
      </c>
      <c r="G27" s="14"/>
      <c r="H27" s="14">
        <f t="shared" si="3"/>
        <v>0</v>
      </c>
      <c r="I27" s="14"/>
      <c r="J27" s="14">
        <f t="shared" si="4"/>
        <v>0</v>
      </c>
      <c r="K27" s="14"/>
    </row>
    <row r="28" spans="1:11" ht="51.75" customHeight="1" x14ac:dyDescent="0.2">
      <c r="A28" s="5" t="s">
        <v>17</v>
      </c>
      <c r="B28" s="11" t="s">
        <v>73</v>
      </c>
      <c r="C28" s="14">
        <v>1119.5999999999999</v>
      </c>
      <c r="D28" s="14">
        <f t="shared" si="0"/>
        <v>-817.3</v>
      </c>
      <c r="E28" s="14">
        <v>302.3</v>
      </c>
      <c r="F28" s="14">
        <f t="shared" si="2"/>
        <v>0</v>
      </c>
      <c r="G28" s="14">
        <v>302.3</v>
      </c>
      <c r="H28" s="14">
        <f t="shared" si="3"/>
        <v>0</v>
      </c>
      <c r="I28" s="14">
        <v>302.3</v>
      </c>
      <c r="J28" s="14">
        <f t="shared" si="4"/>
        <v>0</v>
      </c>
      <c r="K28" s="14">
        <v>302.3</v>
      </c>
    </row>
    <row r="29" spans="1:11" s="4" customFormat="1" ht="16.5" customHeight="1" x14ac:dyDescent="0.2">
      <c r="A29" s="3" t="s">
        <v>18</v>
      </c>
      <c r="B29" s="10" t="s">
        <v>74</v>
      </c>
      <c r="C29" s="15">
        <f>SUM(C30:C38)</f>
        <v>345895.1</v>
      </c>
      <c r="D29" s="15">
        <f t="shared" si="0"/>
        <v>36539</v>
      </c>
      <c r="E29" s="15">
        <f>SUM(E30:E38)</f>
        <v>382434.1</v>
      </c>
      <c r="F29" s="15">
        <f t="shared" si="2"/>
        <v>61382.7</v>
      </c>
      <c r="G29" s="15">
        <f>SUM(G30:G38)</f>
        <v>443816.8</v>
      </c>
      <c r="H29" s="15">
        <f t="shared" si="3"/>
        <v>189495.7</v>
      </c>
      <c r="I29" s="15">
        <f>SUM(I30:I38)</f>
        <v>633312.5</v>
      </c>
      <c r="J29" s="15">
        <f t="shared" si="4"/>
        <v>-62903.7</v>
      </c>
      <c r="K29" s="15">
        <f>SUM(K30:K38)</f>
        <v>570408.80000000005</v>
      </c>
    </row>
    <row r="30" spans="1:11" ht="16.5" customHeight="1" x14ac:dyDescent="0.2">
      <c r="A30" s="5" t="s">
        <v>19</v>
      </c>
      <c r="B30" s="11" t="s">
        <v>75</v>
      </c>
      <c r="C30" s="14">
        <v>2869.4</v>
      </c>
      <c r="D30" s="14">
        <f t="shared" si="0"/>
        <v>0</v>
      </c>
      <c r="E30" s="14">
        <v>2869.4</v>
      </c>
      <c r="F30" s="14">
        <f t="shared" si="2"/>
        <v>345</v>
      </c>
      <c r="G30" s="14">
        <v>3214.4</v>
      </c>
      <c r="H30" s="14">
        <f t="shared" si="3"/>
        <v>633.1</v>
      </c>
      <c r="I30" s="14">
        <v>3847.5</v>
      </c>
      <c r="J30" s="14">
        <f t="shared" si="4"/>
        <v>-366.9</v>
      </c>
      <c r="K30" s="14">
        <v>3480.6</v>
      </c>
    </row>
    <row r="31" spans="1:11" ht="27" customHeight="1" x14ac:dyDescent="0.2">
      <c r="A31" s="5" t="s">
        <v>20</v>
      </c>
      <c r="B31" s="11" t="s">
        <v>155</v>
      </c>
      <c r="C31" s="14"/>
      <c r="D31" s="14">
        <f t="shared" si="0"/>
        <v>0</v>
      </c>
      <c r="E31" s="14"/>
      <c r="F31" s="14">
        <f t="shared" si="2"/>
        <v>0</v>
      </c>
      <c r="G31" s="14"/>
      <c r="H31" s="14">
        <f t="shared" si="3"/>
        <v>0</v>
      </c>
      <c r="I31" s="14"/>
      <c r="J31" s="14">
        <f t="shared" si="4"/>
        <v>0</v>
      </c>
      <c r="K31" s="14"/>
    </row>
    <row r="32" spans="1:11" ht="25.5" x14ac:dyDescent="0.2">
      <c r="A32" s="5" t="s">
        <v>21</v>
      </c>
      <c r="B32" s="11" t="s">
        <v>76</v>
      </c>
      <c r="C32" s="14">
        <v>7355</v>
      </c>
      <c r="D32" s="14">
        <f t="shared" si="0"/>
        <v>2544.6</v>
      </c>
      <c r="E32" s="14">
        <v>9899.6</v>
      </c>
      <c r="F32" s="14">
        <f t="shared" si="2"/>
        <v>0</v>
      </c>
      <c r="G32" s="14">
        <v>9899.6</v>
      </c>
      <c r="H32" s="14">
        <f t="shared" si="3"/>
        <v>-2000</v>
      </c>
      <c r="I32" s="14">
        <v>7899.6</v>
      </c>
      <c r="J32" s="14">
        <f t="shared" si="4"/>
        <v>186.9</v>
      </c>
      <c r="K32" s="14">
        <v>8086.5</v>
      </c>
    </row>
    <row r="33" spans="1:11" ht="15.75" customHeight="1" x14ac:dyDescent="0.2">
      <c r="A33" s="5" t="s">
        <v>154</v>
      </c>
      <c r="B33" s="11" t="s">
        <v>77</v>
      </c>
      <c r="C33" s="14"/>
      <c r="D33" s="14">
        <f t="shared" si="0"/>
        <v>0</v>
      </c>
      <c r="E33" s="14"/>
      <c r="F33" s="14">
        <f t="shared" si="2"/>
        <v>0</v>
      </c>
      <c r="G33" s="14"/>
      <c r="H33" s="14">
        <f t="shared" si="3"/>
        <v>0</v>
      </c>
      <c r="I33" s="14"/>
      <c r="J33" s="14">
        <f t="shared" si="4"/>
        <v>0</v>
      </c>
      <c r="K33" s="14"/>
    </row>
    <row r="34" spans="1:11" ht="15.75" customHeight="1" x14ac:dyDescent="0.2">
      <c r="A34" s="5" t="s">
        <v>22</v>
      </c>
      <c r="B34" s="11" t="s">
        <v>78</v>
      </c>
      <c r="C34" s="14">
        <v>200</v>
      </c>
      <c r="D34" s="14">
        <f t="shared" si="0"/>
        <v>0</v>
      </c>
      <c r="E34" s="14">
        <v>200</v>
      </c>
      <c r="F34" s="14">
        <f t="shared" si="2"/>
        <v>0</v>
      </c>
      <c r="G34" s="14">
        <v>200</v>
      </c>
      <c r="H34" s="14">
        <f t="shared" si="3"/>
        <v>-200</v>
      </c>
      <c r="I34" s="14"/>
      <c r="J34" s="14">
        <f t="shared" si="4"/>
        <v>0</v>
      </c>
      <c r="K34" s="14"/>
    </row>
    <row r="35" spans="1:11" ht="15.75" customHeight="1" x14ac:dyDescent="0.2">
      <c r="A35" s="5" t="s">
        <v>23</v>
      </c>
      <c r="B35" s="11" t="s">
        <v>79</v>
      </c>
      <c r="C35" s="14">
        <v>6500</v>
      </c>
      <c r="D35" s="14">
        <f t="shared" si="0"/>
        <v>0</v>
      </c>
      <c r="E35" s="14">
        <v>6500</v>
      </c>
      <c r="F35" s="14">
        <f t="shared" si="2"/>
        <v>8500.7000000000007</v>
      </c>
      <c r="G35" s="14">
        <v>15000.7</v>
      </c>
      <c r="H35" s="14">
        <f t="shared" si="3"/>
        <v>-5522.3</v>
      </c>
      <c r="I35" s="14">
        <v>9478.4</v>
      </c>
      <c r="J35" s="14">
        <f t="shared" si="4"/>
        <v>0</v>
      </c>
      <c r="K35" s="14">
        <v>9478.4</v>
      </c>
    </row>
    <row r="36" spans="1:11" ht="26.25" customHeight="1" x14ac:dyDescent="0.2">
      <c r="A36" s="5" t="s">
        <v>126</v>
      </c>
      <c r="B36" s="11" t="s">
        <v>80</v>
      </c>
      <c r="C36" s="14">
        <v>229557.8</v>
      </c>
      <c r="D36" s="14">
        <f t="shared" si="0"/>
        <v>6282.7</v>
      </c>
      <c r="E36" s="14">
        <v>235840.5</v>
      </c>
      <c r="F36" s="14">
        <f t="shared" si="2"/>
        <v>42032.1</v>
      </c>
      <c r="G36" s="14">
        <v>277872.59999999998</v>
      </c>
      <c r="H36" s="14">
        <f t="shared" si="3"/>
        <v>194832</v>
      </c>
      <c r="I36" s="14">
        <v>472704.6</v>
      </c>
      <c r="J36" s="14">
        <f t="shared" si="4"/>
        <v>-71787.399999999994</v>
      </c>
      <c r="K36" s="14">
        <v>400917.2</v>
      </c>
    </row>
    <row r="37" spans="1:11" ht="15.75" customHeight="1" x14ac:dyDescent="0.2">
      <c r="A37" s="5" t="s">
        <v>24</v>
      </c>
      <c r="B37" s="11" t="s">
        <v>81</v>
      </c>
      <c r="C37" s="14">
        <v>24055</v>
      </c>
      <c r="D37" s="14">
        <f t="shared" si="0"/>
        <v>1700</v>
      </c>
      <c r="E37" s="14">
        <v>25755</v>
      </c>
      <c r="F37" s="14">
        <f t="shared" si="2"/>
        <v>110.8</v>
      </c>
      <c r="G37" s="14">
        <v>25865.8</v>
      </c>
      <c r="H37" s="14">
        <f t="shared" si="3"/>
        <v>2129.1999999999998</v>
      </c>
      <c r="I37" s="14">
        <v>27995</v>
      </c>
      <c r="J37" s="14">
        <f t="shared" si="4"/>
        <v>0.1</v>
      </c>
      <c r="K37" s="14">
        <v>27995.1</v>
      </c>
    </row>
    <row r="38" spans="1:11" ht="26.25" customHeight="1" x14ac:dyDescent="0.2">
      <c r="A38" s="5" t="s">
        <v>25</v>
      </c>
      <c r="B38" s="11" t="s">
        <v>82</v>
      </c>
      <c r="C38" s="14">
        <v>75357.899999999994</v>
      </c>
      <c r="D38" s="14">
        <f t="shared" si="0"/>
        <v>26011.7</v>
      </c>
      <c r="E38" s="14">
        <v>101369.60000000001</v>
      </c>
      <c r="F38" s="14">
        <f t="shared" si="2"/>
        <v>10394.1</v>
      </c>
      <c r="G38" s="14">
        <v>111763.7</v>
      </c>
      <c r="H38" s="14">
        <f t="shared" si="3"/>
        <v>-376.3</v>
      </c>
      <c r="I38" s="14">
        <v>111387.4</v>
      </c>
      <c r="J38" s="14">
        <f t="shared" si="4"/>
        <v>9063.6</v>
      </c>
      <c r="K38" s="14">
        <v>120451</v>
      </c>
    </row>
    <row r="39" spans="1:11" s="4" customFormat="1" ht="27.75" customHeight="1" x14ac:dyDescent="0.2">
      <c r="A39" s="3" t="s">
        <v>26</v>
      </c>
      <c r="B39" s="10" t="s">
        <v>83</v>
      </c>
      <c r="C39" s="15">
        <f>SUM(C40:C43)</f>
        <v>216640.6</v>
      </c>
      <c r="D39" s="15">
        <f t="shared" si="0"/>
        <v>113796.9</v>
      </c>
      <c r="E39" s="15">
        <f t="shared" ref="E39:I39" si="7">SUM(E40:E43)</f>
        <v>330437.5</v>
      </c>
      <c r="F39" s="15">
        <f t="shared" si="2"/>
        <v>-531.29999999999995</v>
      </c>
      <c r="G39" s="15">
        <f>SUM(G40:G43)</f>
        <v>329906.2</v>
      </c>
      <c r="H39" s="15">
        <f t="shared" si="3"/>
        <v>170278.39999999999</v>
      </c>
      <c r="I39" s="15">
        <f t="shared" si="7"/>
        <v>500184.6</v>
      </c>
      <c r="J39" s="15">
        <f t="shared" si="4"/>
        <v>33813</v>
      </c>
      <c r="K39" s="15">
        <f>SUM(K40:K43)</f>
        <v>533997.6</v>
      </c>
    </row>
    <row r="40" spans="1:11" ht="16.5" customHeight="1" x14ac:dyDescent="0.2">
      <c r="A40" s="5" t="s">
        <v>27</v>
      </c>
      <c r="B40" s="11" t="s">
        <v>84</v>
      </c>
      <c r="C40" s="14">
        <v>57396.6</v>
      </c>
      <c r="D40" s="14">
        <f t="shared" si="0"/>
        <v>84915.4</v>
      </c>
      <c r="E40" s="14">
        <v>142312</v>
      </c>
      <c r="F40" s="14">
        <f t="shared" si="2"/>
        <v>13225.2</v>
      </c>
      <c r="G40" s="14">
        <v>155537.20000000001</v>
      </c>
      <c r="H40" s="14">
        <f t="shared" si="3"/>
        <v>80653.2</v>
      </c>
      <c r="I40" s="14">
        <v>236190.4</v>
      </c>
      <c r="J40" s="14">
        <f t="shared" si="4"/>
        <v>2132.1</v>
      </c>
      <c r="K40" s="14">
        <v>238322.5</v>
      </c>
    </row>
    <row r="41" spans="1:11" ht="17.25" customHeight="1" x14ac:dyDescent="0.2">
      <c r="A41" s="5" t="s">
        <v>28</v>
      </c>
      <c r="B41" s="11" t="s">
        <v>85</v>
      </c>
      <c r="C41" s="14">
        <v>71718.7</v>
      </c>
      <c r="D41" s="14">
        <f t="shared" si="0"/>
        <v>26439.200000000001</v>
      </c>
      <c r="E41" s="14">
        <v>98157.9</v>
      </c>
      <c r="F41" s="14">
        <f t="shared" si="2"/>
        <v>-11763</v>
      </c>
      <c r="G41" s="14">
        <v>86394.9</v>
      </c>
      <c r="H41" s="14">
        <f t="shared" si="3"/>
        <v>69397</v>
      </c>
      <c r="I41" s="14">
        <v>155791.9</v>
      </c>
      <c r="J41" s="14">
        <f t="shared" si="4"/>
        <v>31729.8</v>
      </c>
      <c r="K41" s="14">
        <v>187521.7</v>
      </c>
    </row>
    <row r="42" spans="1:11" x14ac:dyDescent="0.2">
      <c r="A42" s="5" t="s">
        <v>166</v>
      </c>
      <c r="B42" s="11" t="s">
        <v>165</v>
      </c>
      <c r="C42" s="14">
        <v>87517.8</v>
      </c>
      <c r="D42" s="14">
        <f t="shared" si="0"/>
        <v>2442.3000000000002</v>
      </c>
      <c r="E42" s="14">
        <v>89960.1</v>
      </c>
      <c r="F42" s="14">
        <f t="shared" si="2"/>
        <v>-1993.5</v>
      </c>
      <c r="G42" s="14">
        <v>87966.6</v>
      </c>
      <c r="H42" s="14">
        <f t="shared" si="3"/>
        <v>20228.2</v>
      </c>
      <c r="I42" s="14">
        <v>108194.8</v>
      </c>
      <c r="J42" s="14">
        <f t="shared" si="4"/>
        <v>-48.9</v>
      </c>
      <c r="K42" s="14">
        <v>108145.9</v>
      </c>
    </row>
    <row r="43" spans="1:11" ht="38.25" x14ac:dyDescent="0.2">
      <c r="A43" s="5" t="s">
        <v>29</v>
      </c>
      <c r="B43" s="11" t="s">
        <v>86</v>
      </c>
      <c r="C43" s="14">
        <v>7.5</v>
      </c>
      <c r="D43" s="14">
        <f t="shared" si="0"/>
        <v>0</v>
      </c>
      <c r="E43" s="14">
        <v>7.5</v>
      </c>
      <c r="F43" s="14">
        <f t="shared" si="2"/>
        <v>0</v>
      </c>
      <c r="G43" s="14">
        <v>7.5</v>
      </c>
      <c r="H43" s="14">
        <f t="shared" si="3"/>
        <v>0</v>
      </c>
      <c r="I43" s="14">
        <v>7.5</v>
      </c>
      <c r="J43" s="14">
        <f t="shared" si="4"/>
        <v>0</v>
      </c>
      <c r="K43" s="14">
        <v>7.5</v>
      </c>
    </row>
    <row r="44" spans="1:11" s="4" customFormat="1" ht="26.25" customHeight="1" x14ac:dyDescent="0.2">
      <c r="A44" s="3" t="s">
        <v>30</v>
      </c>
      <c r="B44" s="10" t="s">
        <v>87</v>
      </c>
      <c r="C44" s="15">
        <f>SUM(C45:C47)</f>
        <v>0</v>
      </c>
      <c r="D44" s="15">
        <f t="shared" si="0"/>
        <v>0</v>
      </c>
      <c r="E44" s="15">
        <f>SUM(E45:E47)</f>
        <v>0</v>
      </c>
      <c r="F44" s="15">
        <f t="shared" si="2"/>
        <v>0</v>
      </c>
      <c r="G44" s="15">
        <f>SUM(G45:G47)</f>
        <v>0</v>
      </c>
      <c r="H44" s="15">
        <f t="shared" si="3"/>
        <v>0</v>
      </c>
      <c r="I44" s="15">
        <f>SUM(I45:I47)</f>
        <v>0</v>
      </c>
      <c r="J44" s="15">
        <f t="shared" si="4"/>
        <v>0</v>
      </c>
      <c r="K44" s="15">
        <f>SUM(K45:K47)</f>
        <v>0</v>
      </c>
    </row>
    <row r="45" spans="1:11" ht="16.5" customHeight="1" x14ac:dyDescent="0.2">
      <c r="A45" s="5" t="s">
        <v>127</v>
      </c>
      <c r="B45" s="11" t="s">
        <v>128</v>
      </c>
      <c r="C45" s="14"/>
      <c r="D45" s="14">
        <f t="shared" si="0"/>
        <v>0</v>
      </c>
      <c r="E45" s="14"/>
      <c r="F45" s="14">
        <f t="shared" si="2"/>
        <v>0</v>
      </c>
      <c r="G45" s="14"/>
      <c r="H45" s="14">
        <f t="shared" si="3"/>
        <v>0</v>
      </c>
      <c r="I45" s="14"/>
      <c r="J45" s="14">
        <f t="shared" si="4"/>
        <v>0</v>
      </c>
      <c r="K45" s="14"/>
    </row>
    <row r="46" spans="1:11" ht="37.5" customHeight="1" x14ac:dyDescent="0.2">
      <c r="A46" s="5" t="s">
        <v>31</v>
      </c>
      <c r="B46" s="11" t="s">
        <v>88</v>
      </c>
      <c r="C46" s="14"/>
      <c r="D46" s="14">
        <f t="shared" si="0"/>
        <v>0</v>
      </c>
      <c r="E46" s="14"/>
      <c r="F46" s="14">
        <f t="shared" si="2"/>
        <v>0</v>
      </c>
      <c r="G46" s="14"/>
      <c r="H46" s="14">
        <f t="shared" si="3"/>
        <v>0</v>
      </c>
      <c r="I46" s="14"/>
      <c r="J46" s="14">
        <f t="shared" si="4"/>
        <v>0</v>
      </c>
      <c r="K46" s="14"/>
    </row>
    <row r="47" spans="1:11" ht="28.5" customHeight="1" x14ac:dyDescent="0.2">
      <c r="A47" s="5" t="s">
        <v>32</v>
      </c>
      <c r="B47" s="11" t="s">
        <v>89</v>
      </c>
      <c r="C47" s="14"/>
      <c r="D47" s="14">
        <f t="shared" si="0"/>
        <v>0</v>
      </c>
      <c r="E47" s="14"/>
      <c r="F47" s="14">
        <f t="shared" si="2"/>
        <v>0</v>
      </c>
      <c r="G47" s="14"/>
      <c r="H47" s="14">
        <f t="shared" si="3"/>
        <v>0</v>
      </c>
      <c r="I47" s="14"/>
      <c r="J47" s="14">
        <f t="shared" si="4"/>
        <v>0</v>
      </c>
      <c r="K47" s="14"/>
    </row>
    <row r="48" spans="1:11" s="4" customFormat="1" ht="16.5" customHeight="1" x14ac:dyDescent="0.2">
      <c r="A48" s="3" t="s">
        <v>33</v>
      </c>
      <c r="B48" s="10" t="s">
        <v>90</v>
      </c>
      <c r="C48" s="15">
        <f>SUM(C49:C56)</f>
        <v>2168590.6</v>
      </c>
      <c r="D48" s="15">
        <f t="shared" si="0"/>
        <v>24410.799999999999</v>
      </c>
      <c r="E48" s="15">
        <f>SUM(E49:E56)</f>
        <v>2193001.4</v>
      </c>
      <c r="F48" s="15">
        <f t="shared" si="2"/>
        <v>33100.9</v>
      </c>
      <c r="G48" s="15">
        <f>SUM(G49:G56)</f>
        <v>2226102.2999999998</v>
      </c>
      <c r="H48" s="15">
        <f t="shared" si="3"/>
        <v>55769.4</v>
      </c>
      <c r="I48" s="15">
        <f>SUM(I49:I56)</f>
        <v>2281871.7000000002</v>
      </c>
      <c r="J48" s="15">
        <f t="shared" si="4"/>
        <v>-100376.8</v>
      </c>
      <c r="K48" s="15">
        <f>SUM(K49:K56)</f>
        <v>2181494.9</v>
      </c>
    </row>
    <row r="49" spans="1:11" ht="17.25" customHeight="1" x14ac:dyDescent="0.2">
      <c r="A49" s="5" t="s">
        <v>34</v>
      </c>
      <c r="B49" s="11" t="s">
        <v>91</v>
      </c>
      <c r="C49" s="14">
        <v>755216.7</v>
      </c>
      <c r="D49" s="14">
        <f t="shared" si="0"/>
        <v>19.100000000000001</v>
      </c>
      <c r="E49" s="14">
        <v>755235.8</v>
      </c>
      <c r="F49" s="14">
        <f t="shared" si="2"/>
        <v>-6636.5</v>
      </c>
      <c r="G49" s="14">
        <v>748599.3</v>
      </c>
      <c r="H49" s="14">
        <f t="shared" si="3"/>
        <v>3035.7</v>
      </c>
      <c r="I49" s="14">
        <v>751635</v>
      </c>
      <c r="J49" s="14">
        <f t="shared" si="4"/>
        <v>-61785.1</v>
      </c>
      <c r="K49" s="14">
        <v>689849.9</v>
      </c>
    </row>
    <row r="50" spans="1:11" ht="17.25" customHeight="1" x14ac:dyDescent="0.2">
      <c r="A50" s="5" t="s">
        <v>35</v>
      </c>
      <c r="B50" s="11" t="s">
        <v>92</v>
      </c>
      <c r="C50" s="14">
        <v>1176035.8</v>
      </c>
      <c r="D50" s="14">
        <f t="shared" si="0"/>
        <v>5979.2</v>
      </c>
      <c r="E50" s="14">
        <v>1182015</v>
      </c>
      <c r="F50" s="14">
        <f t="shared" si="2"/>
        <v>32621.599999999999</v>
      </c>
      <c r="G50" s="14">
        <v>1214636.6000000001</v>
      </c>
      <c r="H50" s="14">
        <f t="shared" si="3"/>
        <v>37725.800000000003</v>
      </c>
      <c r="I50" s="14">
        <v>1252362.3999999999</v>
      </c>
      <c r="J50" s="14">
        <f t="shared" si="4"/>
        <v>-27928.7</v>
      </c>
      <c r="K50" s="14">
        <v>1224433.7</v>
      </c>
    </row>
    <row r="51" spans="1:11" ht="27.75" customHeight="1" x14ac:dyDescent="0.2">
      <c r="A51" s="5" t="s">
        <v>36</v>
      </c>
      <c r="B51" s="11" t="s">
        <v>93</v>
      </c>
      <c r="C51" s="14"/>
      <c r="D51" s="14">
        <f t="shared" si="0"/>
        <v>0</v>
      </c>
      <c r="E51" s="14"/>
      <c r="F51" s="14">
        <f t="shared" si="2"/>
        <v>0</v>
      </c>
      <c r="G51" s="14"/>
      <c r="H51" s="14">
        <f t="shared" si="3"/>
        <v>0</v>
      </c>
      <c r="I51" s="14"/>
      <c r="J51" s="14">
        <f t="shared" si="4"/>
        <v>0</v>
      </c>
      <c r="K51" s="14"/>
    </row>
    <row r="52" spans="1:11" ht="38.25" customHeight="1" x14ac:dyDescent="0.2">
      <c r="A52" s="5" t="s">
        <v>37</v>
      </c>
      <c r="B52" s="11" t="s">
        <v>94</v>
      </c>
      <c r="C52" s="14"/>
      <c r="D52" s="14">
        <f t="shared" si="0"/>
        <v>0</v>
      </c>
      <c r="E52" s="14"/>
      <c r="F52" s="14">
        <f t="shared" si="2"/>
        <v>0</v>
      </c>
      <c r="G52" s="14"/>
      <c r="H52" s="14">
        <f t="shared" si="3"/>
        <v>0</v>
      </c>
      <c r="I52" s="14"/>
      <c r="J52" s="14">
        <f t="shared" si="4"/>
        <v>0</v>
      </c>
      <c r="K52" s="14"/>
    </row>
    <row r="53" spans="1:11" ht="26.45" customHeight="1" x14ac:dyDescent="0.2">
      <c r="A53" s="5" t="s">
        <v>38</v>
      </c>
      <c r="B53" s="11" t="s">
        <v>95</v>
      </c>
      <c r="C53" s="14"/>
      <c r="D53" s="14">
        <f t="shared" si="0"/>
        <v>0</v>
      </c>
      <c r="E53" s="14"/>
      <c r="F53" s="14">
        <f t="shared" si="2"/>
        <v>0</v>
      </c>
      <c r="G53" s="14"/>
      <c r="H53" s="14">
        <f t="shared" si="3"/>
        <v>0</v>
      </c>
      <c r="I53" s="14"/>
      <c r="J53" s="14">
        <f t="shared" si="4"/>
        <v>0</v>
      </c>
      <c r="K53" s="14"/>
    </row>
    <row r="54" spans="1:11" ht="25.5" x14ac:dyDescent="0.2">
      <c r="A54" s="5" t="s">
        <v>39</v>
      </c>
      <c r="B54" s="11" t="s">
        <v>96</v>
      </c>
      <c r="C54" s="14">
        <v>65590.399999999994</v>
      </c>
      <c r="D54" s="14">
        <f t="shared" si="0"/>
        <v>13200.1</v>
      </c>
      <c r="E54" s="14">
        <v>78790.5</v>
      </c>
      <c r="F54" s="14">
        <f t="shared" si="2"/>
        <v>7044.3</v>
      </c>
      <c r="G54" s="14">
        <v>85834.8</v>
      </c>
      <c r="H54" s="14">
        <f t="shared" si="3"/>
        <v>7049.3</v>
      </c>
      <c r="I54" s="14">
        <v>92884.1</v>
      </c>
      <c r="J54" s="14">
        <f t="shared" si="4"/>
        <v>25.3</v>
      </c>
      <c r="K54" s="14">
        <v>92909.4</v>
      </c>
    </row>
    <row r="55" spans="1:11" ht="40.5" customHeight="1" x14ac:dyDescent="0.2">
      <c r="A55" s="5" t="s">
        <v>119</v>
      </c>
      <c r="B55" s="11" t="s">
        <v>118</v>
      </c>
      <c r="C55" s="14"/>
      <c r="D55" s="14">
        <f t="shared" si="0"/>
        <v>0</v>
      </c>
      <c r="E55" s="14"/>
      <c r="F55" s="14">
        <f t="shared" si="2"/>
        <v>0</v>
      </c>
      <c r="G55" s="14"/>
      <c r="H55" s="14">
        <f t="shared" si="3"/>
        <v>0</v>
      </c>
      <c r="I55" s="14"/>
      <c r="J55" s="14">
        <f t="shared" si="4"/>
        <v>0</v>
      </c>
      <c r="K55" s="14"/>
    </row>
    <row r="56" spans="1:11" ht="25.5" x14ac:dyDescent="0.2">
      <c r="A56" s="5" t="s">
        <v>40</v>
      </c>
      <c r="B56" s="11" t="s">
        <v>97</v>
      </c>
      <c r="C56" s="14">
        <v>171747.7</v>
      </c>
      <c r="D56" s="14">
        <f t="shared" si="0"/>
        <v>5212.3999999999996</v>
      </c>
      <c r="E56" s="14">
        <v>176960.1</v>
      </c>
      <c r="F56" s="14">
        <f t="shared" si="2"/>
        <v>71.5</v>
      </c>
      <c r="G56" s="14">
        <v>177031.6</v>
      </c>
      <c r="H56" s="14">
        <f t="shared" si="3"/>
        <v>7958.6</v>
      </c>
      <c r="I56" s="14">
        <v>184990.2</v>
      </c>
      <c r="J56" s="14">
        <f t="shared" si="4"/>
        <v>-10688.3</v>
      </c>
      <c r="K56" s="14">
        <v>174301.9</v>
      </c>
    </row>
    <row r="57" spans="1:11" s="4" customFormat="1" ht="17.25" customHeight="1" x14ac:dyDescent="0.2">
      <c r="A57" s="3" t="s">
        <v>129</v>
      </c>
      <c r="B57" s="10" t="s">
        <v>98</v>
      </c>
      <c r="C57" s="15">
        <f>SUM(C58:C60)</f>
        <v>165214.5</v>
      </c>
      <c r="D57" s="15">
        <f t="shared" si="0"/>
        <v>6943.4</v>
      </c>
      <c r="E57" s="15">
        <f t="shared" ref="E57:I57" si="8">SUM(E58:E60)</f>
        <v>172157.9</v>
      </c>
      <c r="F57" s="15">
        <f t="shared" si="2"/>
        <v>5480.5</v>
      </c>
      <c r="G57" s="15">
        <f>SUM(G58:G60)</f>
        <v>177638.39999999999</v>
      </c>
      <c r="H57" s="15">
        <f t="shared" si="3"/>
        <v>17030.099999999999</v>
      </c>
      <c r="I57" s="15">
        <f t="shared" si="8"/>
        <v>194668.5</v>
      </c>
      <c r="J57" s="15">
        <f t="shared" si="4"/>
        <v>0</v>
      </c>
      <c r="K57" s="15">
        <f>SUM(K58:K60)</f>
        <v>194668.5</v>
      </c>
    </row>
    <row r="58" spans="1:11" ht="15.75" customHeight="1" x14ac:dyDescent="0.2">
      <c r="A58" s="5" t="s">
        <v>41</v>
      </c>
      <c r="B58" s="11" t="s">
        <v>99</v>
      </c>
      <c r="C58" s="14">
        <v>165214.5</v>
      </c>
      <c r="D58" s="14">
        <f t="shared" si="0"/>
        <v>6771.2</v>
      </c>
      <c r="E58" s="14">
        <v>171985.7</v>
      </c>
      <c r="F58" s="14">
        <f t="shared" si="2"/>
        <v>5480.5</v>
      </c>
      <c r="G58" s="14">
        <v>177466.2</v>
      </c>
      <c r="H58" s="14">
        <f t="shared" si="3"/>
        <v>17030.099999999999</v>
      </c>
      <c r="I58" s="14">
        <v>194496.3</v>
      </c>
      <c r="J58" s="14">
        <f t="shared" si="4"/>
        <v>0</v>
      </c>
      <c r="K58" s="14">
        <v>194496.3</v>
      </c>
    </row>
    <row r="59" spans="1:11" ht="17.25" customHeight="1" x14ac:dyDescent="0.2">
      <c r="A59" s="5" t="s">
        <v>42</v>
      </c>
      <c r="B59" s="11" t="s">
        <v>100</v>
      </c>
      <c r="C59" s="14"/>
      <c r="D59" s="14">
        <f t="shared" si="0"/>
        <v>0</v>
      </c>
      <c r="E59" s="14"/>
      <c r="F59" s="14">
        <f t="shared" si="2"/>
        <v>0</v>
      </c>
      <c r="G59" s="14"/>
      <c r="H59" s="14">
        <f t="shared" si="3"/>
        <v>0</v>
      </c>
      <c r="I59" s="14"/>
      <c r="J59" s="14">
        <f t="shared" si="4"/>
        <v>0</v>
      </c>
      <c r="K59" s="14"/>
    </row>
    <row r="60" spans="1:11" ht="26.25" customHeight="1" x14ac:dyDescent="0.2">
      <c r="A60" s="5" t="s">
        <v>131</v>
      </c>
      <c r="B60" s="11" t="s">
        <v>130</v>
      </c>
      <c r="C60" s="14"/>
      <c r="D60" s="14">
        <f t="shared" si="0"/>
        <v>172.2</v>
      </c>
      <c r="E60" s="14">
        <v>172.2</v>
      </c>
      <c r="F60" s="14">
        <f t="shared" si="2"/>
        <v>0</v>
      </c>
      <c r="G60" s="14">
        <v>172.2</v>
      </c>
      <c r="H60" s="14">
        <f t="shared" si="3"/>
        <v>0</v>
      </c>
      <c r="I60" s="14">
        <v>172.2</v>
      </c>
      <c r="J60" s="14">
        <f t="shared" si="4"/>
        <v>0</v>
      </c>
      <c r="K60" s="14">
        <v>172.2</v>
      </c>
    </row>
    <row r="61" spans="1:11" s="4" customFormat="1" ht="16.5" customHeight="1" x14ac:dyDescent="0.2">
      <c r="A61" s="3" t="s">
        <v>132</v>
      </c>
      <c r="B61" s="10" t="s">
        <v>101</v>
      </c>
      <c r="C61" s="15">
        <f>SUM(C62:C68)</f>
        <v>0</v>
      </c>
      <c r="D61" s="15">
        <f t="shared" si="0"/>
        <v>0</v>
      </c>
      <c r="E61" s="15">
        <f>SUM(E62:E68)</f>
        <v>0</v>
      </c>
      <c r="F61" s="15">
        <f t="shared" si="2"/>
        <v>0</v>
      </c>
      <c r="G61" s="15">
        <f>SUM(G62:G68)</f>
        <v>0</v>
      </c>
      <c r="H61" s="15">
        <f t="shared" si="3"/>
        <v>0</v>
      </c>
      <c r="I61" s="15">
        <f>SUM(I62:I68)</f>
        <v>0</v>
      </c>
      <c r="J61" s="15">
        <f t="shared" si="4"/>
        <v>0</v>
      </c>
      <c r="K61" s="15">
        <f>SUM(K62:K68)</f>
        <v>0</v>
      </c>
    </row>
    <row r="62" spans="1:11" ht="25.5" x14ac:dyDescent="0.2">
      <c r="A62" s="5" t="s">
        <v>44</v>
      </c>
      <c r="B62" s="11" t="s">
        <v>102</v>
      </c>
      <c r="C62" s="14"/>
      <c r="D62" s="14">
        <f t="shared" si="0"/>
        <v>0</v>
      </c>
      <c r="E62" s="14"/>
      <c r="F62" s="14">
        <f t="shared" si="2"/>
        <v>0</v>
      </c>
      <c r="G62" s="14"/>
      <c r="H62" s="14">
        <f t="shared" si="3"/>
        <v>0</v>
      </c>
      <c r="I62" s="14"/>
      <c r="J62" s="14">
        <f t="shared" si="4"/>
        <v>0</v>
      </c>
      <c r="K62" s="14"/>
    </row>
    <row r="63" spans="1:11" ht="15" customHeight="1" x14ac:dyDescent="0.2">
      <c r="A63" s="5" t="s">
        <v>45</v>
      </c>
      <c r="B63" s="11" t="s">
        <v>161</v>
      </c>
      <c r="C63" s="14"/>
      <c r="D63" s="14">
        <f t="shared" si="0"/>
        <v>0</v>
      </c>
      <c r="E63" s="14"/>
      <c r="F63" s="14">
        <f t="shared" si="2"/>
        <v>0</v>
      </c>
      <c r="G63" s="14"/>
      <c r="H63" s="14">
        <f t="shared" si="3"/>
        <v>0</v>
      </c>
      <c r="I63" s="14"/>
      <c r="J63" s="14">
        <f t="shared" si="4"/>
        <v>0</v>
      </c>
      <c r="K63" s="14"/>
    </row>
    <row r="64" spans="1:11" ht="25.5" x14ac:dyDescent="0.2">
      <c r="A64" s="5" t="s">
        <v>46</v>
      </c>
      <c r="B64" s="11" t="s">
        <v>103</v>
      </c>
      <c r="C64" s="14"/>
      <c r="D64" s="14">
        <f t="shared" si="0"/>
        <v>0</v>
      </c>
      <c r="E64" s="14"/>
      <c r="F64" s="14">
        <f t="shared" si="2"/>
        <v>0</v>
      </c>
      <c r="G64" s="14"/>
      <c r="H64" s="14">
        <f t="shared" si="3"/>
        <v>0</v>
      </c>
      <c r="I64" s="14"/>
      <c r="J64" s="14">
        <f t="shared" si="4"/>
        <v>0</v>
      </c>
      <c r="K64" s="14"/>
    </row>
    <row r="65" spans="1:11" ht="14.25" customHeight="1" x14ac:dyDescent="0.2">
      <c r="A65" s="5" t="s">
        <v>47</v>
      </c>
      <c r="B65" s="11" t="s">
        <v>104</v>
      </c>
      <c r="C65" s="14">
        <v>0</v>
      </c>
      <c r="D65" s="14">
        <f t="shared" si="0"/>
        <v>0</v>
      </c>
      <c r="E65" s="14">
        <v>0</v>
      </c>
      <c r="F65" s="14">
        <f t="shared" si="2"/>
        <v>0</v>
      </c>
      <c r="G65" s="14">
        <v>0</v>
      </c>
      <c r="H65" s="14">
        <f t="shared" si="3"/>
        <v>0</v>
      </c>
      <c r="I65" s="14">
        <v>0</v>
      </c>
      <c r="J65" s="14">
        <f t="shared" si="4"/>
        <v>0</v>
      </c>
      <c r="K65" s="14">
        <v>0</v>
      </c>
    </row>
    <row r="66" spans="1:11" ht="24.75" customHeight="1" x14ac:dyDescent="0.2">
      <c r="A66" s="5" t="s">
        <v>48</v>
      </c>
      <c r="B66" s="11" t="s">
        <v>105</v>
      </c>
      <c r="C66" s="14"/>
      <c r="D66" s="14">
        <f t="shared" si="0"/>
        <v>0</v>
      </c>
      <c r="E66" s="14"/>
      <c r="F66" s="14">
        <f t="shared" si="2"/>
        <v>0</v>
      </c>
      <c r="G66" s="14"/>
      <c r="H66" s="14">
        <f t="shared" si="3"/>
        <v>0</v>
      </c>
      <c r="I66" s="14"/>
      <c r="J66" s="14">
        <f t="shared" si="4"/>
        <v>0</v>
      </c>
      <c r="K66" s="14"/>
    </row>
    <row r="67" spans="1:11" ht="51" x14ac:dyDescent="0.2">
      <c r="A67" s="5" t="s">
        <v>49</v>
      </c>
      <c r="B67" s="11" t="s">
        <v>106</v>
      </c>
      <c r="C67" s="14"/>
      <c r="D67" s="14">
        <f t="shared" si="0"/>
        <v>0</v>
      </c>
      <c r="E67" s="14"/>
      <c r="F67" s="14">
        <f t="shared" si="2"/>
        <v>0</v>
      </c>
      <c r="G67" s="14"/>
      <c r="H67" s="14">
        <f t="shared" si="3"/>
        <v>0</v>
      </c>
      <c r="I67" s="14"/>
      <c r="J67" s="14">
        <f t="shared" si="4"/>
        <v>0</v>
      </c>
      <c r="K67" s="14"/>
    </row>
    <row r="68" spans="1:11" ht="25.5" x14ac:dyDescent="0.2">
      <c r="A68" s="5" t="s">
        <v>134</v>
      </c>
      <c r="B68" s="11" t="s">
        <v>133</v>
      </c>
      <c r="C68" s="14"/>
      <c r="D68" s="14">
        <f t="shared" si="0"/>
        <v>0</v>
      </c>
      <c r="E68" s="14"/>
      <c r="F68" s="14">
        <f t="shared" si="2"/>
        <v>0</v>
      </c>
      <c r="G68" s="14"/>
      <c r="H68" s="14">
        <f t="shared" si="3"/>
        <v>0</v>
      </c>
      <c r="I68" s="14"/>
      <c r="J68" s="14">
        <f t="shared" si="4"/>
        <v>0</v>
      </c>
      <c r="K68" s="14"/>
    </row>
    <row r="69" spans="1:11" s="4" customFormat="1" ht="17.25" customHeight="1" x14ac:dyDescent="0.2">
      <c r="A69" s="3" t="s">
        <v>51</v>
      </c>
      <c r="B69" s="10" t="s">
        <v>107</v>
      </c>
      <c r="C69" s="15">
        <f t="shared" ref="C69:K69" si="9">SUM(C70:C74)</f>
        <v>118076.7</v>
      </c>
      <c r="D69" s="15">
        <f t="shared" si="0"/>
        <v>14276.4</v>
      </c>
      <c r="E69" s="15">
        <f t="shared" si="9"/>
        <v>132353.1</v>
      </c>
      <c r="F69" s="15">
        <f t="shared" si="2"/>
        <v>72984.800000000003</v>
      </c>
      <c r="G69" s="15">
        <f>SUM(G70:G74)</f>
        <v>205337.9</v>
      </c>
      <c r="H69" s="15">
        <f t="shared" si="3"/>
        <v>32658.2</v>
      </c>
      <c r="I69" s="15">
        <f t="shared" si="9"/>
        <v>237996.1</v>
      </c>
      <c r="J69" s="15">
        <f t="shared" si="4"/>
        <v>3048.1</v>
      </c>
      <c r="K69" s="15">
        <f t="shared" si="9"/>
        <v>241044.2</v>
      </c>
    </row>
    <row r="70" spans="1:11" ht="16.899999999999999" customHeight="1" x14ac:dyDescent="0.2">
      <c r="A70" s="5" t="s">
        <v>52</v>
      </c>
      <c r="B70" s="11" t="s">
        <v>108</v>
      </c>
      <c r="C70" s="14">
        <v>5000</v>
      </c>
      <c r="D70" s="14">
        <f t="shared" si="0"/>
        <v>0</v>
      </c>
      <c r="E70" s="14">
        <v>5000</v>
      </c>
      <c r="F70" s="14">
        <f t="shared" si="2"/>
        <v>0</v>
      </c>
      <c r="G70" s="14">
        <v>5000</v>
      </c>
      <c r="H70" s="14">
        <f t="shared" si="3"/>
        <v>1634.5</v>
      </c>
      <c r="I70" s="14">
        <v>6634.5</v>
      </c>
      <c r="J70" s="14">
        <f t="shared" si="4"/>
        <v>14</v>
      </c>
      <c r="K70" s="14">
        <v>6648.5</v>
      </c>
    </row>
    <row r="71" spans="1:11" ht="28.15" customHeight="1" x14ac:dyDescent="0.2">
      <c r="A71" s="5" t="s">
        <v>53</v>
      </c>
      <c r="B71" s="11" t="s">
        <v>109</v>
      </c>
      <c r="C71" s="14"/>
      <c r="D71" s="14">
        <f t="shared" ref="D71:D89" si="10">E71-C71</f>
        <v>0</v>
      </c>
      <c r="E71" s="14"/>
      <c r="F71" s="14">
        <f t="shared" ref="F71:F89" si="11">G71-E71</f>
        <v>0</v>
      </c>
      <c r="G71" s="14"/>
      <c r="H71" s="14">
        <f t="shared" ref="H71:H89" si="12">I71-G71</f>
        <v>0</v>
      </c>
      <c r="I71" s="14"/>
      <c r="J71" s="14">
        <f t="shared" si="4"/>
        <v>0</v>
      </c>
      <c r="K71" s="14"/>
    </row>
    <row r="72" spans="1:11" ht="27" customHeight="1" x14ac:dyDescent="0.2">
      <c r="A72" s="5" t="s">
        <v>54</v>
      </c>
      <c r="B72" s="11" t="s">
        <v>110</v>
      </c>
      <c r="C72" s="14">
        <v>23391</v>
      </c>
      <c r="D72" s="14">
        <f t="shared" si="10"/>
        <v>14276.4</v>
      </c>
      <c r="E72" s="14">
        <v>37667.4</v>
      </c>
      <c r="F72" s="14">
        <f t="shared" si="11"/>
        <v>72984.800000000003</v>
      </c>
      <c r="G72" s="14">
        <v>110652.2</v>
      </c>
      <c r="H72" s="14">
        <f t="shared" si="12"/>
        <v>29057.200000000001</v>
      </c>
      <c r="I72" s="14">
        <v>139709.4</v>
      </c>
      <c r="J72" s="14">
        <f t="shared" ref="J72:J89" si="13">K72-I72</f>
        <v>34.1</v>
      </c>
      <c r="K72" s="14">
        <v>139743.5</v>
      </c>
    </row>
    <row r="73" spans="1:11" ht="17.45" customHeight="1" x14ac:dyDescent="0.2">
      <c r="A73" s="5" t="s">
        <v>55</v>
      </c>
      <c r="B73" s="11" t="s">
        <v>111</v>
      </c>
      <c r="C73" s="14">
        <v>73778.8</v>
      </c>
      <c r="D73" s="14">
        <f t="shared" si="10"/>
        <v>0</v>
      </c>
      <c r="E73" s="14">
        <v>73778.8</v>
      </c>
      <c r="F73" s="14">
        <f t="shared" si="11"/>
        <v>0</v>
      </c>
      <c r="G73" s="14">
        <v>73778.8</v>
      </c>
      <c r="H73" s="14">
        <f t="shared" si="12"/>
        <v>2087.4</v>
      </c>
      <c r="I73" s="14">
        <v>75866.2</v>
      </c>
      <c r="J73" s="14">
        <f t="shared" si="13"/>
        <v>3000</v>
      </c>
      <c r="K73" s="14">
        <v>78866.2</v>
      </c>
    </row>
    <row r="74" spans="1:11" ht="28.9" customHeight="1" x14ac:dyDescent="0.2">
      <c r="A74" s="5" t="s">
        <v>56</v>
      </c>
      <c r="B74" s="11" t="s">
        <v>112</v>
      </c>
      <c r="C74" s="14">
        <v>15906.9</v>
      </c>
      <c r="D74" s="14">
        <f t="shared" si="10"/>
        <v>0</v>
      </c>
      <c r="E74" s="14">
        <v>15906.9</v>
      </c>
      <c r="F74" s="14">
        <f t="shared" si="11"/>
        <v>0</v>
      </c>
      <c r="G74" s="14">
        <v>15906.9</v>
      </c>
      <c r="H74" s="14">
        <f t="shared" si="12"/>
        <v>-120.9</v>
      </c>
      <c r="I74" s="14">
        <v>15786</v>
      </c>
      <c r="J74" s="14">
        <f t="shared" si="13"/>
        <v>0</v>
      </c>
      <c r="K74" s="14">
        <v>15786</v>
      </c>
    </row>
    <row r="75" spans="1:11" s="4" customFormat="1" ht="27.75" customHeight="1" x14ac:dyDescent="0.2">
      <c r="A75" s="3" t="s">
        <v>50</v>
      </c>
      <c r="B75" s="10" t="s">
        <v>113</v>
      </c>
      <c r="C75" s="15">
        <f t="shared" ref="C75:K75" si="14">SUM(C76:C79)</f>
        <v>45314.3</v>
      </c>
      <c r="D75" s="15">
        <f t="shared" si="10"/>
        <v>9536.6</v>
      </c>
      <c r="E75" s="15">
        <f t="shared" si="14"/>
        <v>54850.9</v>
      </c>
      <c r="F75" s="15">
        <f t="shared" si="11"/>
        <v>-822.4</v>
      </c>
      <c r="G75" s="15">
        <f>SUM(G76:G79)</f>
        <v>54028.5</v>
      </c>
      <c r="H75" s="15">
        <f t="shared" si="12"/>
        <v>22315.599999999999</v>
      </c>
      <c r="I75" s="15">
        <f t="shared" si="14"/>
        <v>76344.100000000006</v>
      </c>
      <c r="J75" s="15">
        <f t="shared" si="13"/>
        <v>-18970.900000000001</v>
      </c>
      <c r="K75" s="15">
        <f t="shared" si="14"/>
        <v>57373.2</v>
      </c>
    </row>
    <row r="76" spans="1:11" ht="17.25" customHeight="1" x14ac:dyDescent="0.2">
      <c r="A76" s="5" t="s">
        <v>135</v>
      </c>
      <c r="B76" s="11" t="s">
        <v>114</v>
      </c>
      <c r="C76" s="14">
        <v>37474.300000000003</v>
      </c>
      <c r="D76" s="14">
        <f t="shared" si="10"/>
        <v>796</v>
      </c>
      <c r="E76" s="14">
        <v>38270.300000000003</v>
      </c>
      <c r="F76" s="14">
        <f t="shared" si="11"/>
        <v>0</v>
      </c>
      <c r="G76" s="14">
        <v>38270.300000000003</v>
      </c>
      <c r="H76" s="14">
        <f t="shared" si="12"/>
        <v>2315.5</v>
      </c>
      <c r="I76" s="14">
        <v>40585.800000000003</v>
      </c>
      <c r="J76" s="14">
        <f t="shared" si="13"/>
        <v>2054.1999999999998</v>
      </c>
      <c r="K76" s="14">
        <v>42640</v>
      </c>
    </row>
    <row r="77" spans="1:11" ht="17.25" customHeight="1" x14ac:dyDescent="0.2">
      <c r="A77" s="5" t="s">
        <v>136</v>
      </c>
      <c r="B77" s="11" t="s">
        <v>115</v>
      </c>
      <c r="C77" s="14">
        <v>7840</v>
      </c>
      <c r="D77" s="14">
        <f t="shared" si="10"/>
        <v>8740.6</v>
      </c>
      <c r="E77" s="14">
        <v>16580.599999999999</v>
      </c>
      <c r="F77" s="14">
        <f t="shared" si="11"/>
        <v>-822.4</v>
      </c>
      <c r="G77" s="14">
        <v>15758.2</v>
      </c>
      <c r="H77" s="14">
        <f t="shared" si="12"/>
        <v>20000.099999999999</v>
      </c>
      <c r="I77" s="14">
        <v>35758.300000000003</v>
      </c>
      <c r="J77" s="14">
        <f t="shared" si="13"/>
        <v>-21025.1</v>
      </c>
      <c r="K77" s="14">
        <v>14733.2</v>
      </c>
    </row>
    <row r="78" spans="1:11" ht="18" customHeight="1" x14ac:dyDescent="0.2">
      <c r="A78" s="5" t="s">
        <v>137</v>
      </c>
      <c r="B78" s="11" t="s">
        <v>116</v>
      </c>
      <c r="C78" s="14"/>
      <c r="D78" s="14">
        <f t="shared" si="10"/>
        <v>0</v>
      </c>
      <c r="E78" s="14"/>
      <c r="F78" s="14">
        <f t="shared" si="11"/>
        <v>0</v>
      </c>
      <c r="G78" s="14"/>
      <c r="H78" s="14">
        <f t="shared" si="12"/>
        <v>0</v>
      </c>
      <c r="I78" s="14"/>
      <c r="J78" s="14">
        <f t="shared" si="13"/>
        <v>0</v>
      </c>
      <c r="K78" s="14"/>
    </row>
    <row r="79" spans="1:11" ht="31.9" customHeight="1" x14ac:dyDescent="0.2">
      <c r="A79" s="5" t="s">
        <v>138</v>
      </c>
      <c r="B79" s="11" t="s">
        <v>117</v>
      </c>
      <c r="C79" s="14"/>
      <c r="D79" s="14">
        <f t="shared" si="10"/>
        <v>0</v>
      </c>
      <c r="E79" s="14"/>
      <c r="F79" s="14">
        <f t="shared" si="11"/>
        <v>0</v>
      </c>
      <c r="G79" s="14"/>
      <c r="H79" s="14">
        <f t="shared" si="12"/>
        <v>0</v>
      </c>
      <c r="I79" s="14"/>
      <c r="J79" s="14">
        <f t="shared" si="13"/>
        <v>0</v>
      </c>
      <c r="K79" s="14"/>
    </row>
    <row r="80" spans="1:11" s="4" customFormat="1" ht="28.9" customHeight="1" x14ac:dyDescent="0.2">
      <c r="A80" s="3" t="s">
        <v>139</v>
      </c>
      <c r="B80" s="10" t="s">
        <v>140</v>
      </c>
      <c r="C80" s="15">
        <f>SUM(C81:C83)</f>
        <v>10579.1</v>
      </c>
      <c r="D80" s="15">
        <f t="shared" si="10"/>
        <v>4098.1000000000004</v>
      </c>
      <c r="E80" s="15">
        <f>SUM(E81:E83)</f>
        <v>14677.2</v>
      </c>
      <c r="F80" s="15">
        <f t="shared" si="11"/>
        <v>0</v>
      </c>
      <c r="G80" s="15">
        <f>SUM(G81:G83)</f>
        <v>14677.2</v>
      </c>
      <c r="H80" s="15">
        <f t="shared" si="12"/>
        <v>0</v>
      </c>
      <c r="I80" s="15">
        <f>SUM(I81:I83)</f>
        <v>14677.2</v>
      </c>
      <c r="J80" s="15">
        <f t="shared" si="13"/>
        <v>0</v>
      </c>
      <c r="K80" s="15">
        <f>SUM(K81:K83)</f>
        <v>14677.2</v>
      </c>
    </row>
    <row r="81" spans="1:11" ht="17.25" customHeight="1" x14ac:dyDescent="0.2">
      <c r="A81" s="5" t="s">
        <v>162</v>
      </c>
      <c r="B81" s="11" t="s">
        <v>141</v>
      </c>
      <c r="C81" s="14"/>
      <c r="D81" s="14">
        <f t="shared" si="10"/>
        <v>0</v>
      </c>
      <c r="E81" s="14"/>
      <c r="F81" s="14">
        <f t="shared" si="11"/>
        <v>0</v>
      </c>
      <c r="G81" s="14"/>
      <c r="H81" s="14">
        <f t="shared" si="12"/>
        <v>0</v>
      </c>
      <c r="I81" s="14"/>
      <c r="J81" s="14">
        <f t="shared" si="13"/>
        <v>0</v>
      </c>
      <c r="K81" s="14"/>
    </row>
    <row r="82" spans="1:11" ht="27.75" customHeight="1" x14ac:dyDescent="0.2">
      <c r="A82" s="5" t="s">
        <v>43</v>
      </c>
      <c r="B82" s="11" t="s">
        <v>142</v>
      </c>
      <c r="C82" s="14">
        <v>7350</v>
      </c>
      <c r="D82" s="14">
        <f t="shared" si="10"/>
        <v>1098.0999999999999</v>
      </c>
      <c r="E82" s="14">
        <v>8448.1</v>
      </c>
      <c r="F82" s="14">
        <f t="shared" si="11"/>
        <v>0</v>
      </c>
      <c r="G82" s="14">
        <v>8448.1</v>
      </c>
      <c r="H82" s="14">
        <f t="shared" si="12"/>
        <v>0</v>
      </c>
      <c r="I82" s="14">
        <v>8448.1</v>
      </c>
      <c r="J82" s="14">
        <f t="shared" si="13"/>
        <v>0</v>
      </c>
      <c r="K82" s="14">
        <v>8448.1</v>
      </c>
    </row>
    <row r="83" spans="1:11" ht="30.6" customHeight="1" x14ac:dyDescent="0.2">
      <c r="A83" s="5" t="s">
        <v>143</v>
      </c>
      <c r="B83" s="11" t="s">
        <v>144</v>
      </c>
      <c r="C83" s="14">
        <v>3229.1</v>
      </c>
      <c r="D83" s="14">
        <f t="shared" si="10"/>
        <v>3000</v>
      </c>
      <c r="E83" s="14">
        <v>6229.1</v>
      </c>
      <c r="F83" s="14">
        <f t="shared" si="11"/>
        <v>0</v>
      </c>
      <c r="G83" s="14">
        <v>6229.1</v>
      </c>
      <c r="H83" s="14">
        <f t="shared" si="12"/>
        <v>0</v>
      </c>
      <c r="I83" s="14">
        <v>6229.1</v>
      </c>
      <c r="J83" s="14">
        <f t="shared" si="13"/>
        <v>0</v>
      </c>
      <c r="K83" s="14">
        <v>6229.1</v>
      </c>
    </row>
    <row r="84" spans="1:11" s="4" customFormat="1" ht="41.25" customHeight="1" x14ac:dyDescent="0.2">
      <c r="A84" s="3" t="s">
        <v>8</v>
      </c>
      <c r="B84" s="10" t="s">
        <v>0</v>
      </c>
      <c r="C84" s="15">
        <f t="shared" ref="C84:K84" si="15">SUM(C85)</f>
        <v>4177</v>
      </c>
      <c r="D84" s="15">
        <f t="shared" si="10"/>
        <v>0</v>
      </c>
      <c r="E84" s="15">
        <f t="shared" si="15"/>
        <v>4177</v>
      </c>
      <c r="F84" s="15">
        <f t="shared" si="11"/>
        <v>-4000</v>
      </c>
      <c r="G84" s="15">
        <f>SUM(G85)</f>
        <v>177</v>
      </c>
      <c r="H84" s="15">
        <f t="shared" si="12"/>
        <v>-177</v>
      </c>
      <c r="I84" s="15">
        <f t="shared" si="15"/>
        <v>0</v>
      </c>
      <c r="J84" s="15">
        <f t="shared" si="13"/>
        <v>0</v>
      </c>
      <c r="K84" s="15">
        <f t="shared" si="15"/>
        <v>0</v>
      </c>
    </row>
    <row r="85" spans="1:11" ht="43.9" customHeight="1" x14ac:dyDescent="0.2">
      <c r="A85" s="5" t="s">
        <v>145</v>
      </c>
      <c r="B85" s="11" t="s">
        <v>146</v>
      </c>
      <c r="C85" s="14">
        <v>4177</v>
      </c>
      <c r="D85" s="14">
        <f t="shared" si="10"/>
        <v>0</v>
      </c>
      <c r="E85" s="14">
        <v>4177</v>
      </c>
      <c r="F85" s="14">
        <f t="shared" si="11"/>
        <v>-4000</v>
      </c>
      <c r="G85" s="14">
        <v>177</v>
      </c>
      <c r="H85" s="14">
        <f t="shared" si="12"/>
        <v>-177</v>
      </c>
      <c r="I85" s="14"/>
      <c r="J85" s="14">
        <f t="shared" si="13"/>
        <v>0</v>
      </c>
      <c r="K85" s="14"/>
    </row>
    <row r="86" spans="1:11" s="4" customFormat="1" ht="73.150000000000006" customHeight="1" x14ac:dyDescent="0.2">
      <c r="A86" s="3" t="s">
        <v>147</v>
      </c>
      <c r="B86" s="10" t="s">
        <v>148</v>
      </c>
      <c r="C86" s="15">
        <f t="shared" ref="C86:K86" si="16">SUM(C87:C89)</f>
        <v>0</v>
      </c>
      <c r="D86" s="15">
        <f t="shared" si="10"/>
        <v>0</v>
      </c>
      <c r="E86" s="15">
        <f t="shared" si="16"/>
        <v>0</v>
      </c>
      <c r="F86" s="15">
        <f t="shared" si="11"/>
        <v>0</v>
      </c>
      <c r="G86" s="15">
        <f>SUM(G87:G89)</f>
        <v>0</v>
      </c>
      <c r="H86" s="15">
        <f t="shared" si="12"/>
        <v>0</v>
      </c>
      <c r="I86" s="15">
        <f t="shared" si="16"/>
        <v>0</v>
      </c>
      <c r="J86" s="15">
        <f t="shared" si="13"/>
        <v>0</v>
      </c>
      <c r="K86" s="15">
        <f t="shared" si="16"/>
        <v>0</v>
      </c>
    </row>
    <row r="87" spans="1:11" ht="63.75" x14ac:dyDescent="0.2">
      <c r="A87" s="5" t="s">
        <v>156</v>
      </c>
      <c r="B87" s="11" t="s">
        <v>149</v>
      </c>
      <c r="C87" s="14"/>
      <c r="D87" s="14">
        <f t="shared" si="10"/>
        <v>0</v>
      </c>
      <c r="E87" s="14"/>
      <c r="F87" s="14">
        <f t="shared" si="11"/>
        <v>0</v>
      </c>
      <c r="G87" s="14"/>
      <c r="H87" s="14">
        <f t="shared" si="12"/>
        <v>0</v>
      </c>
      <c r="I87" s="14"/>
      <c r="J87" s="14">
        <f t="shared" si="13"/>
        <v>0</v>
      </c>
      <c r="K87" s="14"/>
    </row>
    <row r="88" spans="1:11" ht="16.5" customHeight="1" x14ac:dyDescent="0.2">
      <c r="A88" s="5" t="s">
        <v>150</v>
      </c>
      <c r="B88" s="11" t="s">
        <v>151</v>
      </c>
      <c r="C88" s="14"/>
      <c r="D88" s="14">
        <f t="shared" si="10"/>
        <v>0</v>
      </c>
      <c r="E88" s="14"/>
      <c r="F88" s="14">
        <f t="shared" si="11"/>
        <v>0</v>
      </c>
      <c r="G88" s="14"/>
      <c r="H88" s="14">
        <f t="shared" si="12"/>
        <v>0</v>
      </c>
      <c r="I88" s="14"/>
      <c r="J88" s="14">
        <f t="shared" si="13"/>
        <v>0</v>
      </c>
      <c r="K88" s="14"/>
    </row>
    <row r="89" spans="1:11" ht="40.5" customHeight="1" x14ac:dyDescent="0.2">
      <c r="A89" s="5" t="s">
        <v>153</v>
      </c>
      <c r="B89" s="11" t="s">
        <v>152</v>
      </c>
      <c r="C89" s="14"/>
      <c r="D89" s="14">
        <f t="shared" si="10"/>
        <v>0</v>
      </c>
      <c r="E89" s="14"/>
      <c r="F89" s="14">
        <f t="shared" si="11"/>
        <v>0</v>
      </c>
      <c r="G89" s="14"/>
      <c r="H89" s="14">
        <f t="shared" si="12"/>
        <v>0</v>
      </c>
      <c r="I89" s="14"/>
      <c r="J89" s="14">
        <f t="shared" si="13"/>
        <v>0</v>
      </c>
      <c r="K89" s="14"/>
    </row>
    <row r="90" spans="1:11" s="4" customFormat="1" ht="26.25" customHeight="1" x14ac:dyDescent="0.2">
      <c r="A90" s="3" t="s">
        <v>197</v>
      </c>
      <c r="B90" s="10"/>
      <c r="C90" s="15">
        <f>Доходы!B8-Расходы!C6</f>
        <v>-107182</v>
      </c>
      <c r="D90" s="15">
        <f>Доходы!C8-Расходы!D6</f>
        <v>-119844.8</v>
      </c>
      <c r="E90" s="15">
        <f>Доходы!D8-Расходы!E6</f>
        <v>-227026.8</v>
      </c>
      <c r="F90" s="15">
        <f>Доходы!E8-Расходы!F6</f>
        <v>-5699.8</v>
      </c>
      <c r="G90" s="15">
        <f>Доходы!F8-Расходы!G6</f>
        <v>-232726.6</v>
      </c>
      <c r="H90" s="15">
        <f>Доходы!G8-Расходы!H6</f>
        <v>7164.4</v>
      </c>
      <c r="I90" s="15">
        <f>Доходы!H8-Расходы!I6</f>
        <v>-225562.2</v>
      </c>
      <c r="J90" s="15">
        <f>Доходы!I8-Расходы!J6</f>
        <v>23512.2</v>
      </c>
      <c r="K90" s="15">
        <f>Доходы!J8-Расходы!K6</f>
        <v>-202050</v>
      </c>
    </row>
    <row r="91" spans="1:11" ht="32.25" customHeight="1" x14ac:dyDescent="0.2">
      <c r="A91" s="6"/>
      <c r="B91" s="7"/>
      <c r="C91" s="12"/>
      <c r="D91" s="12"/>
      <c r="E91" s="12"/>
      <c r="F91" s="12"/>
      <c r="G91" s="12"/>
      <c r="H91" s="12"/>
      <c r="I91" s="12"/>
      <c r="J91" s="12"/>
      <c r="K91" s="8"/>
    </row>
    <row r="92" spans="1:11" x14ac:dyDescent="0.2">
      <c r="C92" s="9"/>
      <c r="D92" s="9"/>
      <c r="E92" s="9"/>
      <c r="F92" s="9"/>
      <c r="G92" s="9"/>
      <c r="H92" s="9"/>
      <c r="I92" s="9"/>
      <c r="J92" s="9"/>
      <c r="K92" s="9"/>
    </row>
    <row r="95" spans="1:11" s="2" customFormat="1" x14ac:dyDescent="0.2"/>
  </sheetData>
  <mergeCells count="12">
    <mergeCell ref="A1:K1"/>
    <mergeCell ref="A3:A4"/>
    <mergeCell ref="B3:B4"/>
    <mergeCell ref="K3:K4"/>
    <mergeCell ref="C3:C4"/>
    <mergeCell ref="G3:G4"/>
    <mergeCell ref="E3:E4"/>
    <mergeCell ref="I3:I4"/>
    <mergeCell ref="D3:D4"/>
    <mergeCell ref="F3:F4"/>
    <mergeCell ref="H3:H4"/>
    <mergeCell ref="J3:J4"/>
  </mergeCells>
  <pageMargins left="0.43307086614173229" right="0.23622047244094491" top="0.35433070866141736" bottom="0.35433070866141736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Хвостенко Александра Вячеславовна</cp:lastModifiedBy>
  <cp:lastPrinted>2017-09-21T10:51:49Z</cp:lastPrinted>
  <dcterms:created xsi:type="dcterms:W3CDTF">1999-06-18T11:49:53Z</dcterms:created>
  <dcterms:modified xsi:type="dcterms:W3CDTF">2017-09-21T10:53:09Z</dcterms:modified>
</cp:coreProperties>
</file>