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2025 год исполнение бюджета\Дума\3з. приложения к пояснительной записке\"/>
    </mc:Choice>
  </mc:AlternateContent>
  <bookViews>
    <workbookView xWindow="360" yWindow="15" windowWidth="20955" windowHeight="9720"/>
  </bookViews>
  <sheets>
    <sheet name="за 2025 год" sheetId="1" r:id="rId1"/>
  </sheets>
  <definedNames>
    <definedName name="_xlnm.Print_Titles" localSheetId="0">'за 2025 год'!$6:$7</definedName>
    <definedName name="_xlnm.Print_Area" localSheetId="0">'за 2025 год'!$B$1:$J$39</definedName>
  </definedNames>
  <calcPr calcId="162913"/>
</workbook>
</file>

<file path=xl/calcChain.xml><?xml version="1.0" encoding="utf-8"?>
<calcChain xmlns="http://schemas.openxmlformats.org/spreadsheetml/2006/main">
  <c r="H38" i="1" l="1"/>
  <c r="H37" i="1"/>
  <c r="G37" i="1"/>
  <c r="H36" i="1"/>
  <c r="H35" i="1"/>
  <c r="H34" i="1"/>
  <c r="G34" i="1"/>
  <c r="H33" i="1"/>
  <c r="G33" i="1"/>
  <c r="H32" i="1"/>
  <c r="G32" i="1"/>
  <c r="H31" i="1"/>
  <c r="G31" i="1"/>
  <c r="F30" i="1"/>
  <c r="H30" i="1" s="1"/>
  <c r="E30" i="1"/>
  <c r="D30" i="1"/>
  <c r="F29" i="1"/>
  <c r="H29" i="1" s="1"/>
  <c r="H28" i="1"/>
  <c r="G28" i="1"/>
  <c r="H27" i="1"/>
  <c r="G27" i="1"/>
  <c r="H26" i="1"/>
  <c r="G26" i="1"/>
  <c r="H25" i="1"/>
  <c r="G25" i="1"/>
  <c r="H24" i="1"/>
  <c r="G24" i="1"/>
  <c r="F23" i="1"/>
  <c r="H23" i="1" s="1"/>
  <c r="E23" i="1"/>
  <c r="D23" i="1"/>
  <c r="H21" i="1"/>
  <c r="G21" i="1"/>
  <c r="H20" i="1"/>
  <c r="G20" i="1"/>
  <c r="H19" i="1"/>
  <c r="G19" i="1"/>
  <c r="H18" i="1"/>
  <c r="G18" i="1"/>
  <c r="F17" i="1"/>
  <c r="H17" i="1" s="1"/>
  <c r="E17" i="1"/>
  <c r="D17" i="1"/>
  <c r="H16" i="1"/>
  <c r="G16" i="1"/>
  <c r="H15" i="1"/>
  <c r="H14" i="1"/>
  <c r="H13" i="1"/>
  <c r="G13" i="1"/>
  <c r="F12" i="1"/>
  <c r="F9" i="1" s="1"/>
  <c r="E12" i="1"/>
  <c r="E9" i="1" s="1"/>
  <c r="E8" i="1" s="1"/>
  <c r="E39" i="1" s="1"/>
  <c r="D12" i="1"/>
  <c r="D9" i="1" s="1"/>
  <c r="D8" i="1" s="1"/>
  <c r="D39" i="1" s="1"/>
  <c r="H11" i="1"/>
  <c r="G11" i="1"/>
  <c r="H10" i="1"/>
  <c r="G10" i="1"/>
  <c r="H9" i="1" l="1"/>
  <c r="G9" i="1"/>
  <c r="F8" i="1"/>
  <c r="G17" i="1"/>
  <c r="G12" i="1"/>
  <c r="G23" i="1"/>
  <c r="H12" i="1"/>
  <c r="G30" i="1"/>
  <c r="F39" i="1" l="1"/>
  <c r="H8" i="1"/>
  <c r="G8" i="1"/>
  <c r="H39" i="1" l="1"/>
  <c r="G39" i="1"/>
</calcChain>
</file>

<file path=xl/sharedStrings.xml><?xml version="1.0" encoding="utf-8"?>
<sst xmlns="http://schemas.openxmlformats.org/spreadsheetml/2006/main" count="96" uniqueCount="94">
  <si>
    <t>Сведения о фактических поступлениях доходов по видам доходов бюджета городского округа Мегион Ханты-Мансийского автономного округа - Югры за 2025 год в сравнении с первоначально утвержденными (установленными) решением Думы города о бюджете значениями и с уточненными значениями с учетом внесенных изменений</t>
  </si>
  <si>
    <t>Код бюджетной классификации доходов</t>
  </si>
  <si>
    <t xml:space="preserve">Наименование </t>
  </si>
  <si>
    <t xml:space="preserve">Уточненный план на 2025 год, утвержден решением Думы города Мегиона от 25.12.2025 №43                                                                                                                                                                                                                                        </t>
  </si>
  <si>
    <t>Исполнение за 2025 год</t>
  </si>
  <si>
    <t>% исполнения к  утвержден-     ному плану года</t>
  </si>
  <si>
    <t>% исполнения к  уточненному плану года</t>
  </si>
  <si>
    <t xml:space="preserve">Пояснения по отклонениям, если отклонения составили 5% и более от утвержденного плана на год в ту или другую сторону </t>
  </si>
  <si>
    <t xml:space="preserve">Пояснения по отклонениям, если отклонения составили 5% и более от уточненного плана на год в ту или другую сторону </t>
  </si>
  <si>
    <t>000 1 00 00000 00 0000 000</t>
  </si>
  <si>
    <t>Налоговые и неналоговые доходы</t>
  </si>
  <si>
    <t>Налоговые доходы</t>
  </si>
  <si>
    <t>000 1 01 02000 01 0000 110</t>
  </si>
  <si>
    <t>Налог на доходы физических лиц - 39,91%</t>
  </si>
  <si>
    <t xml:space="preserve">Индексация фонда оплаты труда, увеличение МРОТ. </t>
  </si>
  <si>
    <t>000 1 03 02000 01 0000 110</t>
  </si>
  <si>
    <t>Акцизы по подакцизным товарам (продукции), производимым на территории Российской Федерации</t>
  </si>
  <si>
    <t>Увеличение объёмов реализации подакцизных товаров.</t>
  </si>
  <si>
    <t>000 1 05 00000 00 0000 000</t>
  </si>
  <si>
    <t>Налоги на совокупный доход, в том числе:</t>
  </si>
  <si>
    <t>000 1 05 01000 01 0000 110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</si>
  <si>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</si>
  <si>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</si>
  <si>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</si>
  <si>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Фактическое поступление, налог отменен с 01.01.2021 года.</t>
  </si>
  <si>
    <t>000 1 05 03000 01 0000 110</t>
  </si>
  <si>
    <t xml:space="preserve">Единый сельскохозяйственный  налог </t>
  </si>
  <si>
    <t>Фактическое поступление.</t>
  </si>
  <si>
    <t>000 1 05 04000 02 0000 110</t>
  </si>
  <si>
    <t>Налог, взимаемый в связи с применением патентной системы налогообложения</t>
  </si>
  <si>
    <t>Увеличение количества налогоплательщиков, обратившихся в налоговый орган за патентом.</t>
  </si>
  <si>
    <t>000 1 06 00000 00 0000 000</t>
  </si>
  <si>
    <t>Налоги на имущество, в том числе:</t>
  </si>
  <si>
    <t>000 1 06 01000 00 0000 110</t>
  </si>
  <si>
    <t>Налог на имущество физических лиц</t>
  </si>
  <si>
    <t>000 1 06 04000 02 0000 110</t>
  </si>
  <si>
    <t>Транспортный налог</t>
  </si>
  <si>
    <t>000 1 06 06000 00 0000 110</t>
  </si>
  <si>
    <t>Земельный налог</t>
  </si>
  <si>
    <t>000 1 08 00000 00 0000 000</t>
  </si>
  <si>
    <t xml:space="preserve">Государственная пошлина </t>
  </si>
  <si>
    <t>000 1 09 00000 00 0000 000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</si>
  <si>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</si>
  <si>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</si>
  <si>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</si>
  <si>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</si>
  <si>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</si>
  <si>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</si>
  <si>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</si>
  <si>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и компенсации затрат бюджетов городских округов</t>
  </si>
  <si>
    <t>Поступление дебиторской задолженности прошлых лет.</t>
  </si>
  <si>
    <t>000 1 14 00000 00 0000 000</t>
  </si>
  <si>
    <t>Доходы от продажи материальных и нематериальных активов</t>
  </si>
  <si>
    <t>000 1 16 00000 00 0000 000</t>
  </si>
  <si>
    <t>Штрафы, санкции, возмещение ущерба</t>
  </si>
  <si>
    <t>000 1 17 00000 00 0000 000</t>
  </si>
  <si>
    <t xml:space="preserve">Прочие неналоговые доходы </t>
  </si>
  <si>
    <t>Реализованы два инициативных проекта, поступили инициативные платежи в сумме 1 733,8 тыс. рублей.</t>
  </si>
  <si>
    <t>000 2 00 00000 00 0000 000</t>
  </si>
  <si>
    <t xml:space="preserve">Безвозмездные поступления </t>
  </si>
  <si>
    <t>000 2 02 10000 00 0000 150</t>
  </si>
  <si>
    <t>Дотации бюджетам бюджетной системы Российской Федерации</t>
  </si>
  <si>
    <t>000 2 02 20000 00 0000 150</t>
  </si>
  <si>
    <t>Субсидии бюджетам бюджетной системы Российской Федерации  (межбюджетные субсидии)</t>
  </si>
  <si>
    <t>Фактическое поступление субсидий из вышестоящего бюджета.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</si>
  <si>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</si>
  <si>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</si>
  <si>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</si>
  <si>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</si>
  <si>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Поступили иные межбюджетные трансферты по наказам избирателей депутатам ХМАО-Югры и иные межбюджетные трансферты за счет бюджетных ассигнований резервного фонда Правительства ХМАО-Югры.</t>
  </si>
  <si>
    <t>000 2 03 04099 04 0000 150</t>
  </si>
  <si>
    <t>Прочие безвозмездные  поступления от государственных (муниципальных) организаций в бюджеты городских округов</t>
  </si>
  <si>
    <t>000 2 04 04099 04 0000 150</t>
  </si>
  <si>
    <t>Прочие безвозмездные  поступления от негосударственных организаций в бюджеты городских округов</t>
  </si>
  <si>
    <t>000 2 07 04050 04 0000 150</t>
  </si>
  <si>
    <t>Прочие безвозмездные поступления в бюджеты городских округов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</si>
  <si>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</si>
  <si>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</si>
  <si>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ВСЕГО  ДОХОДОВ</t>
  </si>
  <si>
    <t>Поступили денежные средства по распоряжениям Правительства Тюменской области.</t>
  </si>
  <si>
    <t xml:space="preserve">Увеличение субсидий на основании Уведомлений ДФ ХМАО-Югры. </t>
  </si>
  <si>
    <t>Поступили денежные средства от негосударственных организаций, согласно договоров пожертвования от 12.08.2025 №МНГ/0300/000430, №МНГ/0300/000431, №МНГ/0300/000433 на ремонт и обустройство объектов в г. Мегионе, а также в соответствии с Соглашением о соблюдении социально-экономических и экологических интересов населения г.Мегиона N02/2-08/9 от 25.04.2023.</t>
  </si>
  <si>
    <t xml:space="preserve">Утвержденный план на 2025 год, утвержден решением Думы города Мегиона от 09.12.2024 №427                                                                                                                                                                                                                                            </t>
  </si>
  <si>
    <t>Поступление задолженности.</t>
  </si>
  <si>
    <t>Увеличение размера государственной пошлины по делам, рассматриваемым в судах общей юрисдикции, мировыми судьями.</t>
  </si>
  <si>
    <t xml:space="preserve">Проведение претензионно-исковой работы с должниками, повышение кадастровой стоимости на земельные участки. </t>
  </si>
  <si>
    <t>Оплата задолженности  по платежам за негативное воздействие на окружающую среду от МУП "ТВК" за 2021 год (по решению арбитражного суда).</t>
  </si>
  <si>
    <t>Проведение претензионно-исковой работы с должниками по договорам купли-продажи квартир в рассрочку, увеличение количества заключенных договоров, а также поступление досрочных платежей в счет предстоящей оплаты.</t>
  </si>
  <si>
    <t xml:space="preserve">Поступление задолженности по налогу на имущество физических лиц, увеличение кадастровой стоимости налогооблагаемого имущества. </t>
  </si>
  <si>
    <t>Поступление задолженности  по земельному налогу, увеличение кадастровой стоимости по отдельным земельным участкам.</t>
  </si>
  <si>
    <t>По требованию Депстроя Югры произведен возврат субсидии на обеспечение устойчивого сокращения непригодного для проживания жилищного фонда.</t>
  </si>
  <si>
    <t xml:space="preserve">Уменьшились поступления: 
-по постановлениям об административных правонарушениях, вынесенных мировыми судьями и комиссиями по делам несовершеннолетних и защите их прав (гл.администратор 720) за адм. правонарушения, посягающие на общественный порядок и общественную безопасность, а также за адм.правонарушения против порядка управления; 
-по постановлениям за адм. правонарушения в промышленности, строительстве и энергетике (гл.администратор 420). </t>
  </si>
  <si>
    <t>Увеличение количества налогоплательщиков, обратившихся в налоговый орган за патентом, кроме того, в отношении большего количества патентов окончательные платежи (2/3 стоимости патента) поступили в декабре  2025 года.</t>
  </si>
  <si>
    <t>тыс.рублей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</si>
</sst>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0"/>
      <color theme="1"/>
      <name val="Arial Cyr"/>
    </font>
    <font>
      <sz val="11"/>
      <color rgb="FF9C0006"/>
      <name val="Calibri"/>
      <scheme val="minor"/>
    </font>
    <font>
      <i/>
      <sz val="11"/>
      <color rgb="FF7F7F7F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color theme="1"/>
      <name val="Arial Cyr"/>
    </font>
    <font>
      <b/>
      <sz val="10"/>
      <name val="Times New Roman"/>
    </font>
    <font>
      <b/>
      <sz val="12"/>
      <name val="Times New Roman"/>
    </font>
    <font>
      <sz val="10"/>
      <name val="Times New Roman"/>
    </font>
    <font>
      <i/>
      <sz val="12"/>
      <name val="Times New Roman"/>
    </font>
    <font>
      <sz val="12"/>
      <color indexed="2"/>
      <name val="Times New Roman"/>
    </font>
    <font>
      <sz val="11"/>
      <name val="Times New Roman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/>
    <xf numFmtId="0" fontId="2" fillId="0" borderId="0"/>
  </cellStyleXfs>
  <cellXfs count="55">
    <xf numFmtId="0" fontId="0" fillId="0" borderId="0" xfId="0"/>
    <xf numFmtId="0" fontId="3" fillId="3" borderId="0" xfId="0" applyFont="1" applyFill="1"/>
    <xf numFmtId="1" fontId="3" fillId="3" borderId="0" xfId="0" applyNumberFormat="1" applyFont="1" applyFill="1"/>
    <xf numFmtId="0" fontId="3" fillId="0" borderId="0" xfId="0" applyFont="1"/>
    <xf numFmtId="0" fontId="4" fillId="3" borderId="0" xfId="0" applyFont="1" applyFill="1"/>
    <xf numFmtId="1" fontId="4" fillId="3" borderId="0" xfId="0" applyNumberFormat="1" applyFont="1" applyFill="1"/>
    <xf numFmtId="0" fontId="5" fillId="3" borderId="0" xfId="0" applyFont="1" applyFill="1" applyAlignment="1">
      <alignment horizontal="right"/>
    </xf>
    <xf numFmtId="1" fontId="6" fillId="3" borderId="0" xfId="0" applyNumberFormat="1" applyFont="1" applyFill="1" applyAlignment="1">
      <alignment horizontal="center" wrapText="1"/>
    </xf>
    <xf numFmtId="0" fontId="7" fillId="3" borderId="0" xfId="0" applyFont="1" applyFill="1"/>
    <xf numFmtId="0" fontId="4" fillId="3" borderId="0" xfId="0" applyFont="1" applyFill="1" applyAlignment="1">
      <alignment horizontal="right"/>
    </xf>
    <xf numFmtId="0" fontId="3" fillId="3" borderId="1" xfId="0" applyFont="1" applyFill="1" applyBorder="1"/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0" fontId="12" fillId="0" borderId="0" xfId="0" applyFont="1"/>
    <xf numFmtId="0" fontId="13" fillId="3" borderId="0" xfId="0" applyFont="1" applyFill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2" applyFont="1" applyAlignment="1">
      <alignment horizontal="justify" wrapText="1"/>
    </xf>
    <xf numFmtId="0" fontId="13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1" fontId="3" fillId="3" borderId="1" xfId="0" applyNumberFormat="1" applyFont="1" applyFill="1" applyBorder="1" applyAlignment="1">
      <alignment vertical="top"/>
    </xf>
    <xf numFmtId="1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wrapText="1"/>
    </xf>
    <xf numFmtId="0" fontId="9" fillId="3" borderId="0" xfId="0" applyFont="1" applyFill="1"/>
    <xf numFmtId="0" fontId="15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right" vertical="center"/>
    </xf>
    <xf numFmtId="1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" fontId="3" fillId="3" borderId="1" xfId="1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" fontId="11" fillId="3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center" wrapText="1"/>
    </xf>
    <xf numFmtId="1" fontId="3" fillId="3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164" fontId="15" fillId="3" borderId="1" xfId="0" applyNumberFormat="1" applyFont="1" applyFill="1" applyBorder="1" applyAlignment="1">
      <alignment horizontal="right"/>
    </xf>
    <xf numFmtId="0" fontId="14" fillId="3" borderId="1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4" fillId="0" borderId="0" xfId="0" applyFont="1" applyFill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164" fontId="15" fillId="3" borderId="1" xfId="0" applyNumberFormat="1" applyFont="1" applyFill="1" applyBorder="1" applyAlignment="1">
      <alignment horizontal="justify"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1" fontId="6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лохой" xfId="1" builtinId="27"/>
    <cellStyle name="Пояснение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1"/>
  <sheetViews>
    <sheetView tabSelected="1" topLeftCell="A25" zoomScale="90" zoomScaleNormal="90" workbookViewId="0">
      <selection activeCell="B7" sqref="B7:J7"/>
    </sheetView>
  </sheetViews>
  <sheetFormatPr defaultRowHeight="15.75" customHeight="1" x14ac:dyDescent="0.25"/>
  <cols>
    <col min="1" max="1" width="3.42578125" style="1" customWidth="1"/>
    <col min="2" max="2" width="29.140625" style="2" customWidth="1"/>
    <col min="3" max="3" width="54.28515625" style="1" customWidth="1"/>
    <col min="4" max="4" width="15.42578125" style="1" customWidth="1"/>
    <col min="5" max="5" width="15.140625" style="1" customWidth="1"/>
    <col min="6" max="6" width="14" style="1" customWidth="1"/>
    <col min="7" max="7" width="12" style="1" customWidth="1"/>
    <col min="8" max="8" width="11.28515625" style="1" customWidth="1"/>
    <col min="9" max="9" width="29.5703125" style="3" customWidth="1"/>
    <col min="10" max="10" width="30.85546875" style="3" customWidth="1"/>
    <col min="11" max="11" width="52" style="3" customWidth="1"/>
    <col min="12" max="12" width="28.5703125" style="3" customWidth="1"/>
    <col min="13" max="257" width="9.140625" style="3" customWidth="1"/>
  </cols>
  <sheetData>
    <row r="1" spans="1:10" x14ac:dyDescent="0.25">
      <c r="A1" s="4"/>
      <c r="B1" s="5"/>
      <c r="C1" s="4"/>
      <c r="D1" s="4"/>
      <c r="E1" s="4"/>
      <c r="F1" s="4"/>
      <c r="G1" s="4"/>
      <c r="H1" s="4"/>
      <c r="I1" s="4"/>
      <c r="J1" s="6"/>
    </row>
    <row r="2" spans="1:10" ht="11.25" customHeight="1" x14ac:dyDescent="0.25">
      <c r="A2" s="4"/>
      <c r="B2" s="51" t="s">
        <v>0</v>
      </c>
      <c r="C2" s="51"/>
      <c r="D2" s="51"/>
      <c r="E2" s="51"/>
      <c r="F2" s="51"/>
      <c r="G2" s="51"/>
      <c r="H2" s="51"/>
      <c r="I2" s="51"/>
      <c r="J2" s="52"/>
    </row>
    <row r="3" spans="1:10" ht="29.25" customHeight="1" x14ac:dyDescent="0.25">
      <c r="A3" s="4"/>
      <c r="B3" s="51"/>
      <c r="C3" s="51"/>
      <c r="D3" s="51"/>
      <c r="E3" s="51"/>
      <c r="F3" s="51"/>
      <c r="G3" s="51"/>
      <c r="H3" s="51"/>
      <c r="I3" s="51"/>
      <c r="J3" s="52"/>
    </row>
    <row r="4" spans="1:10" x14ac:dyDescent="0.25">
      <c r="A4" s="4"/>
      <c r="B4" s="7"/>
      <c r="C4" s="7"/>
      <c r="D4" s="7"/>
      <c r="E4" s="7"/>
      <c r="F4" s="7"/>
      <c r="G4" s="7"/>
      <c r="H4" s="7"/>
      <c r="I4" s="7"/>
      <c r="J4" s="8"/>
    </row>
    <row r="5" spans="1:10" x14ac:dyDescent="0.25">
      <c r="A5" s="4"/>
      <c r="B5" s="5"/>
      <c r="C5" s="4"/>
      <c r="D5" s="4"/>
      <c r="E5" s="4"/>
      <c r="F5" s="4"/>
      <c r="G5" s="4"/>
      <c r="H5" s="4"/>
      <c r="I5" s="4"/>
      <c r="J5" s="9" t="s">
        <v>93</v>
      </c>
    </row>
    <row r="6" spans="1:10" ht="102" customHeight="1" x14ac:dyDescent="0.25">
      <c r="A6" s="10"/>
      <c r="B6" s="11" t="s">
        <v>1</v>
      </c>
      <c r="C6" s="12" t="s">
        <v>2</v>
      </c>
      <c r="D6" s="25" t="s">
        <v>82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</row>
    <row r="7" spans="1:10" ht="16.5" customHeight="1" x14ac:dyDescent="0.25">
      <c r="A7" s="10"/>
      <c r="B7" s="53">
        <v>1</v>
      </c>
      <c r="C7" s="54">
        <v>2</v>
      </c>
      <c r="D7" s="54">
        <v>3</v>
      </c>
      <c r="E7" s="54">
        <v>4</v>
      </c>
      <c r="F7" s="54">
        <v>5</v>
      </c>
      <c r="G7" s="54">
        <v>6</v>
      </c>
      <c r="H7" s="54">
        <v>7</v>
      </c>
      <c r="I7" s="54">
        <v>8</v>
      </c>
      <c r="J7" s="54">
        <v>9</v>
      </c>
    </row>
    <row r="8" spans="1:10" ht="21" customHeight="1" x14ac:dyDescent="0.25">
      <c r="A8" s="10"/>
      <c r="B8" s="26" t="s">
        <v>9</v>
      </c>
      <c r="C8" s="27" t="s">
        <v>10</v>
      </c>
      <c r="D8" s="28">
        <f>D9+D23</f>
        <v>2079677.7000000002</v>
      </c>
      <c r="E8" s="28">
        <f>E9+E23</f>
        <v>2430116.0000000005</v>
      </c>
      <c r="F8" s="28">
        <f>F9+F23</f>
        <v>2491132.2000000002</v>
      </c>
      <c r="G8" s="28">
        <f t="shared" ref="G8:G39" si="0">SUM(F8/D8*100)</f>
        <v>119.78453199743402</v>
      </c>
      <c r="H8" s="28">
        <f t="shared" ref="H8:H39" si="1">SUM(F8/E8)*100</f>
        <v>102.51083487372618</v>
      </c>
      <c r="I8" s="41"/>
      <c r="J8" s="47"/>
    </row>
    <row r="9" spans="1:10" ht="20.25" customHeight="1" x14ac:dyDescent="0.25">
      <c r="A9" s="10"/>
      <c r="B9" s="26"/>
      <c r="C9" s="27" t="s">
        <v>11</v>
      </c>
      <c r="D9" s="28">
        <f>D10+D11+D12+D17+D21</f>
        <v>1808184.6</v>
      </c>
      <c r="E9" s="28">
        <f>E10+E11+E12+E17+E21</f>
        <v>2109391.4000000004</v>
      </c>
      <c r="F9" s="28">
        <f>F10+F11+F12+F17+F21</f>
        <v>2161533.4000000004</v>
      </c>
      <c r="G9" s="28">
        <f t="shared" si="0"/>
        <v>119.54163308325931</v>
      </c>
      <c r="H9" s="28">
        <f t="shared" si="1"/>
        <v>102.47189781848927</v>
      </c>
      <c r="I9" s="41"/>
      <c r="J9" s="47"/>
    </row>
    <row r="10" spans="1:10" ht="25.5" x14ac:dyDescent="0.25">
      <c r="A10" s="10"/>
      <c r="B10" s="29" t="s">
        <v>12</v>
      </c>
      <c r="C10" s="30" t="s">
        <v>13</v>
      </c>
      <c r="D10" s="31">
        <v>1455079.6</v>
      </c>
      <c r="E10" s="31">
        <v>1678198.8</v>
      </c>
      <c r="F10" s="31">
        <v>1722004.3</v>
      </c>
      <c r="G10" s="31">
        <f t="shared" si="0"/>
        <v>118.34433662598252</v>
      </c>
      <c r="H10" s="31">
        <f t="shared" si="1"/>
        <v>102.61026881916493</v>
      </c>
      <c r="I10" s="42" t="s">
        <v>14</v>
      </c>
      <c r="J10" s="48"/>
    </row>
    <row r="11" spans="1:10" ht="32.25" customHeight="1" x14ac:dyDescent="0.25">
      <c r="A11" s="10"/>
      <c r="B11" s="29" t="s">
        <v>15</v>
      </c>
      <c r="C11" s="32" t="s">
        <v>16</v>
      </c>
      <c r="D11" s="31">
        <v>19936</v>
      </c>
      <c r="E11" s="31">
        <v>20936</v>
      </c>
      <c r="F11" s="31">
        <v>20990</v>
      </c>
      <c r="G11" s="31">
        <f t="shared" si="0"/>
        <v>105.28691813804174</v>
      </c>
      <c r="H11" s="31">
        <f t="shared" si="1"/>
        <v>100.25792892625142</v>
      </c>
      <c r="I11" s="42" t="s">
        <v>17</v>
      </c>
      <c r="J11" s="48"/>
    </row>
    <row r="12" spans="1:10" ht="21" customHeight="1" x14ac:dyDescent="0.25">
      <c r="A12" s="10"/>
      <c r="B12" s="29" t="s">
        <v>18</v>
      </c>
      <c r="C12" s="30" t="s">
        <v>19</v>
      </c>
      <c r="D12" s="33">
        <f>SUM(D13:D16)</f>
        <v>220877</v>
      </c>
      <c r="E12" s="33">
        <f>SUM(E13:E16)</f>
        <v>261464.6</v>
      </c>
      <c r="F12" s="33">
        <f>SUM(F13:F16)</f>
        <v>267161.40000000002</v>
      </c>
      <c r="G12" s="31">
        <f t="shared" si="0"/>
        <v>120.95483006379118</v>
      </c>
      <c r="H12" s="31">
        <f t="shared" si="1"/>
        <v>102.17880355505105</v>
      </c>
      <c r="I12" s="42"/>
      <c r="J12" s="48"/>
    </row>
    <row r="13" spans="1:10" ht="39" customHeight="1" x14ac:dyDescent="0.25">
      <c r="A13" s="10"/>
      <c r="B13" s="34" t="s">
        <v>20</v>
      </c>
      <c r="C13" s="35" t="s">
        <v>21</v>
      </c>
      <c r="D13" s="33">
        <v>212400</v>
      </c>
      <c r="E13" s="33">
        <v>255400</v>
      </c>
      <c r="F13" s="31">
        <v>257936.3</v>
      </c>
      <c r="G13" s="31">
        <f t="shared" si="0"/>
        <v>121.43893596986817</v>
      </c>
      <c r="H13" s="31">
        <f t="shared" si="1"/>
        <v>100.99306969459671</v>
      </c>
      <c r="I13" s="44" t="s">
        <v>83</v>
      </c>
      <c r="J13" s="49"/>
    </row>
    <row r="14" spans="1:10" ht="36.75" customHeight="1" x14ac:dyDescent="0.25">
      <c r="A14" s="10"/>
      <c r="B14" s="34" t="s">
        <v>22</v>
      </c>
      <c r="C14" s="35" t="s">
        <v>23</v>
      </c>
      <c r="D14" s="31">
        <v>0</v>
      </c>
      <c r="E14" s="31">
        <v>58</v>
      </c>
      <c r="F14" s="31">
        <v>61.5</v>
      </c>
      <c r="G14" s="31">
        <v>0</v>
      </c>
      <c r="H14" s="31">
        <f t="shared" si="1"/>
        <v>106.03448275862068</v>
      </c>
      <c r="I14" s="43" t="s">
        <v>24</v>
      </c>
      <c r="J14" s="49" t="s">
        <v>24</v>
      </c>
    </row>
    <row r="15" spans="1:10" ht="24" customHeight="1" x14ac:dyDescent="0.25">
      <c r="A15" s="10"/>
      <c r="B15" s="34" t="s">
        <v>25</v>
      </c>
      <c r="C15" s="35" t="s">
        <v>26</v>
      </c>
      <c r="D15" s="33">
        <v>0</v>
      </c>
      <c r="E15" s="31">
        <v>6.6</v>
      </c>
      <c r="F15" s="31">
        <v>6.6</v>
      </c>
      <c r="G15" s="31">
        <v>0</v>
      </c>
      <c r="H15" s="31">
        <f t="shared" si="1"/>
        <v>100</v>
      </c>
      <c r="I15" s="44" t="s">
        <v>27</v>
      </c>
      <c r="J15" s="49"/>
    </row>
    <row r="16" spans="1:10" ht="99.75" customHeight="1" x14ac:dyDescent="0.25">
      <c r="A16" s="10"/>
      <c r="B16" s="34" t="s">
        <v>28</v>
      </c>
      <c r="C16" s="35" t="s">
        <v>29</v>
      </c>
      <c r="D16" s="31">
        <v>8477</v>
      </c>
      <c r="E16" s="31">
        <v>6000</v>
      </c>
      <c r="F16" s="31">
        <v>9157</v>
      </c>
      <c r="G16" s="31">
        <f t="shared" si="0"/>
        <v>108.02170579214345</v>
      </c>
      <c r="H16" s="31">
        <f t="shared" si="1"/>
        <v>152.61666666666667</v>
      </c>
      <c r="I16" s="43" t="s">
        <v>30</v>
      </c>
      <c r="J16" s="45" t="s">
        <v>92</v>
      </c>
    </row>
    <row r="17" spans="1:13" ht="22.5" customHeight="1" x14ac:dyDescent="0.25">
      <c r="A17" s="10"/>
      <c r="B17" s="29" t="s">
        <v>31</v>
      </c>
      <c r="C17" s="30" t="s">
        <v>32</v>
      </c>
      <c r="D17" s="31">
        <f>SUM(D18:D20)</f>
        <v>99898</v>
      </c>
      <c r="E17" s="31">
        <f>SUM(E18:E20)</f>
        <v>113398</v>
      </c>
      <c r="F17" s="31">
        <f>SUM(F18:F20)</f>
        <v>114864.6</v>
      </c>
      <c r="G17" s="31">
        <f t="shared" si="0"/>
        <v>114.98188151914954</v>
      </c>
      <c r="H17" s="31">
        <f t="shared" si="1"/>
        <v>101.2933208698566</v>
      </c>
      <c r="I17" s="44"/>
      <c r="J17" s="49"/>
    </row>
    <row r="18" spans="1:13" ht="72.75" customHeight="1" x14ac:dyDescent="0.25">
      <c r="A18" s="10"/>
      <c r="B18" s="34" t="s">
        <v>33</v>
      </c>
      <c r="C18" s="35" t="s">
        <v>34</v>
      </c>
      <c r="D18" s="31">
        <v>42000</v>
      </c>
      <c r="E18" s="31">
        <v>49000</v>
      </c>
      <c r="F18" s="31">
        <v>51526.3</v>
      </c>
      <c r="G18" s="31">
        <f t="shared" si="0"/>
        <v>122.68166666666667</v>
      </c>
      <c r="H18" s="31">
        <f t="shared" si="1"/>
        <v>105.15571428571428</v>
      </c>
      <c r="I18" s="45" t="s">
        <v>88</v>
      </c>
      <c r="J18" s="45" t="s">
        <v>88</v>
      </c>
      <c r="K18" s="15"/>
    </row>
    <row r="19" spans="1:13" ht="39.75" customHeight="1" x14ac:dyDescent="0.25">
      <c r="A19" s="10"/>
      <c r="B19" s="34" t="s">
        <v>35</v>
      </c>
      <c r="C19" s="35" t="s">
        <v>36</v>
      </c>
      <c r="D19" s="31">
        <v>29500</v>
      </c>
      <c r="E19" s="31">
        <v>29500</v>
      </c>
      <c r="F19" s="31">
        <v>29442</v>
      </c>
      <c r="G19" s="31">
        <f t="shared" si="0"/>
        <v>99.803389830508465</v>
      </c>
      <c r="H19" s="31">
        <f t="shared" si="1"/>
        <v>99.803389830508465</v>
      </c>
      <c r="I19" s="42"/>
      <c r="J19" s="48"/>
      <c r="K19" s="16"/>
      <c r="L19" s="17"/>
    </row>
    <row r="20" spans="1:13" ht="67.5" customHeight="1" x14ac:dyDescent="0.25">
      <c r="A20" s="10"/>
      <c r="B20" s="34" t="s">
        <v>37</v>
      </c>
      <c r="C20" s="35" t="s">
        <v>38</v>
      </c>
      <c r="D20" s="31">
        <v>28398</v>
      </c>
      <c r="E20" s="31">
        <v>34898</v>
      </c>
      <c r="F20" s="31">
        <v>33896.300000000003</v>
      </c>
      <c r="G20" s="31">
        <f t="shared" si="0"/>
        <v>119.36157475878584</v>
      </c>
      <c r="H20" s="31">
        <f t="shared" si="1"/>
        <v>97.129634936099492</v>
      </c>
      <c r="I20" s="42" t="s">
        <v>89</v>
      </c>
      <c r="J20" s="48"/>
      <c r="K20" s="16"/>
      <c r="L20" s="18"/>
    </row>
    <row r="21" spans="1:13" ht="76.5" customHeight="1" x14ac:dyDescent="0.25">
      <c r="A21" s="10"/>
      <c r="B21" s="29" t="s">
        <v>39</v>
      </c>
      <c r="C21" s="30" t="s">
        <v>40</v>
      </c>
      <c r="D21" s="31">
        <v>12394</v>
      </c>
      <c r="E21" s="31">
        <v>35394</v>
      </c>
      <c r="F21" s="31">
        <v>36513.1</v>
      </c>
      <c r="G21" s="31">
        <f t="shared" si="0"/>
        <v>294.60303372599645</v>
      </c>
      <c r="H21" s="31">
        <f t="shared" si="1"/>
        <v>103.16183533932303</v>
      </c>
      <c r="I21" s="42" t="s">
        <v>84</v>
      </c>
      <c r="J21" s="48"/>
    </row>
    <row r="22" spans="1:13" ht="39" customHeight="1" x14ac:dyDescent="0.25">
      <c r="A22" s="10"/>
      <c r="B22" s="29" t="s">
        <v>41</v>
      </c>
      <c r="C22" s="30" t="s">
        <v>42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42"/>
      <c r="J22" s="48"/>
    </row>
    <row r="23" spans="1:13" ht="18" customHeight="1" x14ac:dyDescent="0.25">
      <c r="A23" s="10"/>
      <c r="B23" s="26"/>
      <c r="C23" s="27" t="s">
        <v>43</v>
      </c>
      <c r="D23" s="28">
        <f>D24+D25+D26+D27+D28+D29</f>
        <v>271493.10000000003</v>
      </c>
      <c r="E23" s="28">
        <f>E24+E25+E26+E27+E28+E29</f>
        <v>320724.59999999998</v>
      </c>
      <c r="F23" s="28">
        <f>F24+F25+F26+F27+F28+F29</f>
        <v>329598.80000000005</v>
      </c>
      <c r="G23" s="28">
        <f t="shared" si="0"/>
        <v>121.4022750486108</v>
      </c>
      <c r="H23" s="28">
        <f t="shared" si="1"/>
        <v>102.76692215065512</v>
      </c>
      <c r="I23" s="42"/>
      <c r="J23" s="48"/>
    </row>
    <row r="24" spans="1:13" s="1" customFormat="1" ht="51" x14ac:dyDescent="0.25">
      <c r="A24" s="10"/>
      <c r="B24" s="29" t="s">
        <v>44</v>
      </c>
      <c r="C24" s="30" t="s">
        <v>45</v>
      </c>
      <c r="D24" s="33">
        <v>158592.20000000001</v>
      </c>
      <c r="E24" s="33">
        <v>170700.79999999999</v>
      </c>
      <c r="F24" s="31">
        <v>174902.7</v>
      </c>
      <c r="G24" s="31">
        <f t="shared" si="0"/>
        <v>110.2845537170176</v>
      </c>
      <c r="H24" s="31">
        <f t="shared" si="1"/>
        <v>102.46155846955611</v>
      </c>
      <c r="I24" s="42" t="s">
        <v>85</v>
      </c>
      <c r="J24" s="48"/>
    </row>
    <row r="25" spans="1:13" s="1" customFormat="1" ht="71.25" customHeight="1" x14ac:dyDescent="0.25">
      <c r="A25" s="10"/>
      <c r="B25" s="29" t="s">
        <v>46</v>
      </c>
      <c r="C25" s="30" t="s">
        <v>47</v>
      </c>
      <c r="D25" s="33">
        <v>7684.6</v>
      </c>
      <c r="E25" s="33">
        <v>15784.6</v>
      </c>
      <c r="F25" s="31">
        <v>16119.7</v>
      </c>
      <c r="G25" s="31">
        <f t="shared" si="0"/>
        <v>209.76628581839</v>
      </c>
      <c r="H25" s="31">
        <f t="shared" si="1"/>
        <v>102.12295528553148</v>
      </c>
      <c r="I25" s="42" t="s">
        <v>86</v>
      </c>
      <c r="J25" s="48"/>
    </row>
    <row r="26" spans="1:13" ht="31.5" x14ac:dyDescent="0.25">
      <c r="A26" s="10"/>
      <c r="B26" s="29" t="s">
        <v>48</v>
      </c>
      <c r="C26" s="30" t="s">
        <v>49</v>
      </c>
      <c r="D26" s="33">
        <v>103</v>
      </c>
      <c r="E26" s="33">
        <v>6250.5</v>
      </c>
      <c r="F26" s="31">
        <v>6256.6</v>
      </c>
      <c r="G26" s="31">
        <f t="shared" si="0"/>
        <v>6074.3689320388357</v>
      </c>
      <c r="H26" s="31">
        <f t="shared" si="1"/>
        <v>100.0975921926246</v>
      </c>
      <c r="I26" s="42" t="s">
        <v>50</v>
      </c>
      <c r="J26" s="48"/>
    </row>
    <row r="27" spans="1:13" ht="102" x14ac:dyDescent="0.25">
      <c r="A27" s="10"/>
      <c r="B27" s="29" t="s">
        <v>51</v>
      </c>
      <c r="C27" s="36" t="s">
        <v>52</v>
      </c>
      <c r="D27" s="33">
        <v>99466</v>
      </c>
      <c r="E27" s="33">
        <v>121900.3</v>
      </c>
      <c r="F27" s="31">
        <v>126121.2</v>
      </c>
      <c r="G27" s="31">
        <f t="shared" si="0"/>
        <v>126.79830293768725</v>
      </c>
      <c r="H27" s="31">
        <f t="shared" si="1"/>
        <v>103.46258376722616</v>
      </c>
      <c r="I27" s="42" t="s">
        <v>87</v>
      </c>
      <c r="J27" s="48"/>
      <c r="M27" s="19"/>
    </row>
    <row r="28" spans="1:13" ht="225.75" customHeight="1" x14ac:dyDescent="0.25">
      <c r="A28" s="10"/>
      <c r="B28" s="29" t="s">
        <v>53</v>
      </c>
      <c r="C28" s="30" t="s">
        <v>54</v>
      </c>
      <c r="D28" s="31">
        <v>5647.3</v>
      </c>
      <c r="E28" s="31">
        <v>4354.6000000000004</v>
      </c>
      <c r="F28" s="31">
        <v>4406.2</v>
      </c>
      <c r="G28" s="31">
        <f t="shared" si="0"/>
        <v>78.023126095656323</v>
      </c>
      <c r="H28" s="31">
        <f t="shared" si="1"/>
        <v>101.18495384191428</v>
      </c>
      <c r="I28" s="42" t="s">
        <v>91</v>
      </c>
      <c r="J28" s="48"/>
    </row>
    <row r="29" spans="1:13" ht="53.25" customHeight="1" x14ac:dyDescent="0.25">
      <c r="A29" s="10"/>
      <c r="B29" s="29" t="s">
        <v>55</v>
      </c>
      <c r="C29" s="37" t="s">
        <v>56</v>
      </c>
      <c r="D29" s="31">
        <v>0</v>
      </c>
      <c r="E29" s="31">
        <v>1733.8</v>
      </c>
      <c r="F29" s="31">
        <f>1733.8+58.6</f>
        <v>1792.3999999999999</v>
      </c>
      <c r="G29" s="31">
        <v>0</v>
      </c>
      <c r="H29" s="31">
        <f>SUM(F29/E29)*100</f>
        <v>103.37985926865842</v>
      </c>
      <c r="I29" s="42" t="s">
        <v>57</v>
      </c>
      <c r="J29" s="48"/>
    </row>
    <row r="30" spans="1:13" ht="18" customHeight="1" x14ac:dyDescent="0.25">
      <c r="A30" s="10"/>
      <c r="B30" s="26" t="s">
        <v>58</v>
      </c>
      <c r="C30" s="27" t="s">
        <v>59</v>
      </c>
      <c r="D30" s="28">
        <f>D31+D32+D33+D34+D35+D36+D37+D38</f>
        <v>5059725.2</v>
      </c>
      <c r="E30" s="28">
        <f>E31+E32+E33+E34+E35+E36+E37+E38</f>
        <v>5924575.3999999994</v>
      </c>
      <c r="F30" s="28">
        <f>F31+F32+F33+F34+F35+F36+F37+F38</f>
        <v>5793821.1000000006</v>
      </c>
      <c r="G30" s="28">
        <f t="shared" si="0"/>
        <v>114.5086120487334</v>
      </c>
      <c r="H30" s="28">
        <f t="shared" si="1"/>
        <v>97.793018213592163</v>
      </c>
      <c r="I30" s="46"/>
      <c r="J30" s="47"/>
    </row>
    <row r="31" spans="1:13" ht="31.5" x14ac:dyDescent="0.25">
      <c r="A31" s="10"/>
      <c r="B31" s="29" t="s">
        <v>60</v>
      </c>
      <c r="C31" s="38" t="s">
        <v>61</v>
      </c>
      <c r="D31" s="31">
        <v>845565.5</v>
      </c>
      <c r="E31" s="31">
        <v>862372.7</v>
      </c>
      <c r="F31" s="31">
        <v>862372.7</v>
      </c>
      <c r="G31" s="31">
        <f t="shared" si="0"/>
        <v>101.9876875298247</v>
      </c>
      <c r="H31" s="31">
        <f t="shared" si="1"/>
        <v>100</v>
      </c>
      <c r="I31" s="42"/>
      <c r="J31" s="50"/>
    </row>
    <row r="32" spans="1:13" ht="38.25" x14ac:dyDescent="0.25">
      <c r="A32" s="10"/>
      <c r="B32" s="29" t="s">
        <v>62</v>
      </c>
      <c r="C32" s="30" t="s">
        <v>63</v>
      </c>
      <c r="D32" s="31">
        <v>1566513.9</v>
      </c>
      <c r="E32" s="31">
        <v>2057894.8</v>
      </c>
      <c r="F32" s="31">
        <v>1934474.2</v>
      </c>
      <c r="G32" s="31">
        <f t="shared" si="0"/>
        <v>123.48911809847331</v>
      </c>
      <c r="H32" s="31">
        <f t="shared" si="1"/>
        <v>94.002579723705992</v>
      </c>
      <c r="I32" s="42" t="s">
        <v>80</v>
      </c>
      <c r="J32" s="48" t="s">
        <v>64</v>
      </c>
    </row>
    <row r="33" spans="1:11" ht="31.5" x14ac:dyDescent="0.25">
      <c r="A33" s="10"/>
      <c r="B33" s="29" t="s">
        <v>65</v>
      </c>
      <c r="C33" s="38" t="s">
        <v>66</v>
      </c>
      <c r="D33" s="31">
        <v>2545997</v>
      </c>
      <c r="E33" s="31">
        <v>2538429.1</v>
      </c>
      <c r="F33" s="31">
        <v>2531120</v>
      </c>
      <c r="G33" s="31">
        <f t="shared" si="0"/>
        <v>99.415670953265064</v>
      </c>
      <c r="H33" s="31">
        <f t="shared" si="1"/>
        <v>99.712062078078119</v>
      </c>
      <c r="I33" s="42"/>
      <c r="J33" s="48"/>
    </row>
    <row r="34" spans="1:11" s="1" customFormat="1" ht="93.75" customHeight="1" x14ac:dyDescent="0.25">
      <c r="A34" s="10"/>
      <c r="B34" s="29" t="s">
        <v>67</v>
      </c>
      <c r="C34" s="30" t="s">
        <v>68</v>
      </c>
      <c r="D34" s="33">
        <v>101648.8</v>
      </c>
      <c r="E34" s="33">
        <v>416548.1</v>
      </c>
      <c r="F34" s="31">
        <v>416523.5</v>
      </c>
      <c r="G34" s="31">
        <f t="shared" si="0"/>
        <v>409.7672574590157</v>
      </c>
      <c r="H34" s="31">
        <f t="shared" si="1"/>
        <v>99.994094319479558</v>
      </c>
      <c r="I34" s="42" t="s">
        <v>69</v>
      </c>
      <c r="J34" s="48"/>
    </row>
    <row r="35" spans="1:11" s="1" customFormat="1" ht="42" customHeight="1" x14ac:dyDescent="0.25">
      <c r="A35" s="10"/>
      <c r="B35" s="29" t="s">
        <v>70</v>
      </c>
      <c r="C35" s="39" t="s">
        <v>71</v>
      </c>
      <c r="D35" s="33">
        <v>0</v>
      </c>
      <c r="E35" s="33">
        <v>3717.5</v>
      </c>
      <c r="F35" s="33">
        <v>3717.5</v>
      </c>
      <c r="G35" s="31">
        <v>0</v>
      </c>
      <c r="H35" s="31">
        <f t="shared" si="1"/>
        <v>100</v>
      </c>
      <c r="I35" s="42" t="s">
        <v>79</v>
      </c>
      <c r="J35" s="48"/>
    </row>
    <row r="36" spans="1:11" s="1" customFormat="1" ht="178.5" x14ac:dyDescent="0.25">
      <c r="A36" s="10"/>
      <c r="B36" s="29" t="s">
        <v>72</v>
      </c>
      <c r="C36" s="39" t="s">
        <v>73</v>
      </c>
      <c r="D36" s="33">
        <v>0</v>
      </c>
      <c r="E36" s="33">
        <v>50970</v>
      </c>
      <c r="F36" s="33">
        <v>50970</v>
      </c>
      <c r="G36" s="31">
        <v>0</v>
      </c>
      <c r="H36" s="31">
        <f t="shared" si="1"/>
        <v>100</v>
      </c>
      <c r="I36" s="42" t="s">
        <v>81</v>
      </c>
      <c r="J36" s="48"/>
      <c r="K36" s="20"/>
    </row>
    <row r="37" spans="1:11" ht="84.75" hidden="1" customHeight="1" x14ac:dyDescent="0.25">
      <c r="A37" s="10"/>
      <c r="B37" s="29" t="s">
        <v>74</v>
      </c>
      <c r="C37" s="39" t="s">
        <v>75</v>
      </c>
      <c r="D37" s="31">
        <v>0</v>
      </c>
      <c r="E37" s="31">
        <v>0</v>
      </c>
      <c r="F37" s="31">
        <v>0</v>
      </c>
      <c r="G37" s="40" t="e">
        <f t="shared" si="0"/>
        <v>#DIV/0!</v>
      </c>
      <c r="H37" s="40" t="e">
        <f t="shared" si="1"/>
        <v>#DIV/0!</v>
      </c>
      <c r="I37" s="42"/>
      <c r="J37" s="48"/>
    </row>
    <row r="38" spans="1:11" s="1" customFormat="1" ht="69" customHeight="1" x14ac:dyDescent="0.25">
      <c r="A38" s="10"/>
      <c r="B38" s="29" t="s">
        <v>76</v>
      </c>
      <c r="C38" s="30" t="s">
        <v>77</v>
      </c>
      <c r="D38" s="33">
        <v>0</v>
      </c>
      <c r="E38" s="33">
        <v>-5356.8</v>
      </c>
      <c r="F38" s="33">
        <v>-5356.8</v>
      </c>
      <c r="G38" s="31">
        <v>0</v>
      </c>
      <c r="H38" s="31">
        <f>SUM(F38/E38)*100</f>
        <v>100</v>
      </c>
      <c r="I38" s="42" t="s">
        <v>90</v>
      </c>
      <c r="J38" s="48"/>
    </row>
    <row r="39" spans="1:11" s="1" customFormat="1" ht="16.5" customHeight="1" x14ac:dyDescent="0.25">
      <c r="A39" s="10"/>
      <c r="B39" s="21"/>
      <c r="C39" s="13" t="s">
        <v>78</v>
      </c>
      <c r="D39" s="14">
        <f>SUM(D8+D30)</f>
        <v>7139402.9000000004</v>
      </c>
      <c r="E39" s="14">
        <f>SUM(E8+E30)</f>
        <v>8354691.4000000004</v>
      </c>
      <c r="F39" s="14">
        <f>SUM(F8+F30)</f>
        <v>8284953.3000000007</v>
      </c>
      <c r="G39" s="14">
        <f t="shared" si="0"/>
        <v>116.04546509064504</v>
      </c>
      <c r="H39" s="14">
        <f t="shared" si="1"/>
        <v>99.165282155125439</v>
      </c>
      <c r="I39" s="14"/>
      <c r="J39" s="10"/>
    </row>
    <row r="40" spans="1:11" s="1" customFormat="1" x14ac:dyDescent="0.25">
      <c r="B40" s="2"/>
    </row>
    <row r="41" spans="1:11" x14ac:dyDescent="0.25">
      <c r="B41" s="22"/>
      <c r="C41" s="23"/>
    </row>
    <row r="42" spans="1:11" x14ac:dyDescent="0.25">
      <c r="I42" s="1"/>
      <c r="J42" s="1"/>
    </row>
    <row r="43" spans="1:11" x14ac:dyDescent="0.25">
      <c r="I43" s="1"/>
      <c r="J43" s="1"/>
    </row>
    <row r="44" spans="1:11" x14ac:dyDescent="0.25">
      <c r="I44" s="1"/>
      <c r="J44" s="1"/>
    </row>
    <row r="45" spans="1:11" x14ac:dyDescent="0.25">
      <c r="B45" s="24"/>
    </row>
    <row r="46" spans="1:11" x14ac:dyDescent="0.25">
      <c r="B46" s="1"/>
    </row>
    <row r="47" spans="1:11" x14ac:dyDescent="0.25">
      <c r="C47" s="24"/>
      <c r="D47" s="24"/>
      <c r="E47" s="24"/>
    </row>
    <row r="51" ht="12" customHeight="1" x14ac:dyDescent="0.25"/>
  </sheetData>
  <mergeCells count="1">
    <mergeCell ref="B2:J3"/>
  </mergeCells>
  <pageMargins left="1.1023622047244095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2025 год</vt:lpstr>
      <vt:lpstr>'за 2025 год'!Заголовки_для_печати</vt:lpstr>
      <vt:lpstr>'за 2025 год'!Область_печати</vt:lpstr>
    </vt:vector>
  </TitlesOfParts>
  <Company>Городская Администрация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Вексельный отдел</dc:creator>
  <cp:lastModifiedBy>Мыйня Виктория Валерьевна</cp:lastModifiedBy>
  <cp:revision>1</cp:revision>
  <cp:lastPrinted>2026-03-27T07:03:32Z</cp:lastPrinted>
  <dcterms:created xsi:type="dcterms:W3CDTF">2001-01-25T10:08:00Z</dcterms:created>
  <dcterms:modified xsi:type="dcterms:W3CDTF">2026-03-27T07:04:06Z</dcterms:modified>
  <cp:version>1048576</cp:version>
</cp:coreProperties>
</file>