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345" windowWidth="14805" windowHeight="7770"/>
  </bookViews>
  <sheets>
    <sheet name="Приложение 1 к ПЗ" sheetId="11" r:id="rId1"/>
  </sheets>
  <definedNames>
    <definedName name="_xlnm.Print_Area" localSheetId="0">'Приложение 1 к ПЗ'!$A$1:$B$119</definedName>
  </definedNames>
  <calcPr calcId="162913"/>
</workbook>
</file>

<file path=xl/calcChain.xml><?xml version="1.0" encoding="utf-8"?>
<calcChain xmlns="http://schemas.openxmlformats.org/spreadsheetml/2006/main">
  <c r="B103" i="11" l="1"/>
  <c r="B89" i="11"/>
  <c r="B88" i="11"/>
  <c r="B81" i="11"/>
  <c r="B77" i="11" l="1"/>
  <c r="B76" i="11"/>
  <c r="B79" i="11"/>
  <c r="B111" i="11"/>
  <c r="B108" i="11"/>
  <c r="B106" i="11"/>
  <c r="B99" i="11"/>
  <c r="B98" i="11"/>
  <c r="B97" i="11"/>
  <c r="B96" i="11" s="1"/>
  <c r="B95" i="11"/>
  <c r="B87" i="11"/>
  <c r="B86" i="11"/>
  <c r="B85" i="11" s="1"/>
  <c r="B83" i="11"/>
  <c r="B82" i="11"/>
  <c r="B72" i="11"/>
  <c r="B68" i="11"/>
  <c r="B65" i="11"/>
  <c r="B59" i="11"/>
  <c r="B55" i="11"/>
  <c r="B52" i="11"/>
  <c r="B36" i="11"/>
  <c r="B34" i="11"/>
  <c r="B57" i="11" s="1"/>
  <c r="B31" i="11"/>
  <c r="B28" i="11"/>
  <c r="B18" i="11"/>
  <c r="B13" i="11"/>
  <c r="B11" i="11"/>
  <c r="B9" i="11"/>
  <c r="B116" i="11" l="1"/>
  <c r="B117" i="11" s="1"/>
</calcChain>
</file>

<file path=xl/sharedStrings.xml><?xml version="1.0" encoding="utf-8"?>
<sst xmlns="http://schemas.openxmlformats.org/spreadsheetml/2006/main" count="116" uniqueCount="105">
  <si>
    <t>ВСЕГО:</t>
  </si>
  <si>
    <t>СУММА   (тыс.рублей)</t>
  </si>
  <si>
    <t>к пояснительной записке</t>
  </si>
  <si>
    <t>Распределение средств местного бюджета на реализацию муниципальных программ и непрограммных направлений деятельности</t>
  </si>
  <si>
    <t>Муниципальная программа "Управление муниципальными финансами городского округа город Мегион на 2014 - 2020 годы"</t>
  </si>
  <si>
    <t>Муниципальная программа "Развитие системы образования  и молодежной политики городского округа город Мегион на 2014 год и плановый период 2015-2020 годов"</t>
  </si>
  <si>
    <t>Муниципальная программа "Развитие культуры и туризма в городском округе город Мегион на 2014 - 2020 годы"</t>
  </si>
  <si>
    <t>Муниципальная программа "Развитие транспортной системы городского округа город Мегион на 2014-2019 годы"</t>
  </si>
  <si>
    <t>Непрограммные расходы</t>
  </si>
  <si>
    <t>Муниципальная программа "Развитие муниципального управления на 2015-2019 годы"</t>
  </si>
  <si>
    <t>Муниципальная программа "Развитие информационного общества на территории городского округа город Мегион на 2014-2019 годы"</t>
  </si>
  <si>
    <t>Муниципальная программа "Развитие жилищно-коммунального комплекса и повышение энергетической эффективности в городском округе город Мегион на 2014-2019 годы"</t>
  </si>
  <si>
    <t>МКУ "Централизованная бухгалтерия" - оплата стоимости проезда и провоза багажа к месту использования отпуска и обратно</t>
  </si>
  <si>
    <t>Муниципальная программа "Управление муниципальным имуществом городского округа город Мегион на 2014-2020 годы"</t>
  </si>
  <si>
    <t>Администрация города - доплаты к пенсии муниципальным служащим</t>
  </si>
  <si>
    <t>Муниципальная программа "Информационное обеспечение деятельности органов местного самоуправления городского округа город Мегион на 2014-2019 годы"</t>
  </si>
  <si>
    <t>Муниципальная программа "Развитие систем гражданской защиты населения городского округа город Мегион в 2014-2019 годах"</t>
  </si>
  <si>
    <t>Муниципальная программа "Развитие физической культуры и спорта в муниципальном образовании  город Мегион на 2014 -2020 годы"</t>
  </si>
  <si>
    <t>Муниципальная программа "Обеспечение доступным и комфортным жильем жителей городского округа город Мегион в 2014-2020 годах"</t>
  </si>
  <si>
    <t>Ремонт крыши административного здания по адресу: г. Мегион, ул.Нефтяников д.8</t>
  </si>
  <si>
    <t xml:space="preserve">Ремонт административного здания по ул. Садовая 7 </t>
  </si>
  <si>
    <t>Ремонт внутриквартальных электрических сетей 6 кВ</t>
  </si>
  <si>
    <t>Устранение нарушений, выявленных контрольно – надзорными органами на улично – дорожной сети городского округа город Мегион</t>
  </si>
  <si>
    <t>Ремонт автомобильной дороги по ул. Советская пгт. Высокий</t>
  </si>
  <si>
    <t>Капитальный ремонт и ремонт автомобильных дорог и внутриквартальных проездов</t>
  </si>
  <si>
    <t>Осуществление авторского надзора за строительством объекта "Ремонт внутрикв. проездов и площадок 6 мкр. г.Мегиона"</t>
  </si>
  <si>
    <t>Строительство: ХМАО-Югра, г.Мегион, площадка стр-ва: 191км+940 м автодороги Сургут – Нижневартовск; 190км+370 м автодороги Сургут – Нижневартовск. Правоохранительный сегмент аппаратно-программного комплекса «Безопасный город» г.Мегион (Кор-ка)</t>
  </si>
  <si>
    <t>Монтаж технических средств организации дорожного движения в зоне пешеходных переходов</t>
  </si>
  <si>
    <t xml:space="preserve">Разработка программы комплексного развития транспортной инфраструктуры городского округа город Мегион на 2017-2035 годы </t>
  </si>
  <si>
    <t>Перепланировка и переустройство кв. №1 по ул. Свободы 10/1 в г. Мегионе</t>
  </si>
  <si>
    <t>Содержание кладбища и планировка территории, ремонт и установка игрового оборудования, реставрация памятников, закупка и посадка насаждений, противопаводковые мероприятия, снос гаражей, сараев, балков</t>
  </si>
  <si>
    <t>Муниципальная программа "Формирование доступной среды для инвалидов и других маломобильных групп населения на территории городского округа город Мегион на 2014 год и плановый период до 2019 года"</t>
  </si>
  <si>
    <t>Устройство пандуса входной группы здания МБОУ «СОШ №4», расп. по адресу: г. Мегион, ул. Геологов дом 5 корпус 2</t>
  </si>
  <si>
    <t>Обустройство входной группы для беспрепятственного доступа маломобильных групп населения в административном здании «Региональный историко-культурный и экологический центр» по пр. Победы 30 в г. Мегион (ПИР)</t>
  </si>
  <si>
    <t>Ремонт ограждения кровли МАДОУ №1 "Сказка"</t>
  </si>
  <si>
    <t>Ремонт системы отопления, межстыковых швов фасада здания, ремонт помещений, кровли, вводного кабеля МБОУ "СОШ №6"</t>
  </si>
  <si>
    <t>Ремонт ограждения кровли, устройство дополнительного освещения территории, ремонт санитарных узлов МАОУ №5 "Гимназия"</t>
  </si>
  <si>
    <t>ММАУ "Старт" - ремонт входной группы арочного склада ул. Новая 15</t>
  </si>
  <si>
    <t>Ремонт помещений административного здания по ул. Нефтяников 8</t>
  </si>
  <si>
    <t>МБОУ "СОШ №7" в связи с реорганизацией учреждения</t>
  </si>
  <si>
    <t>Расходы на обеспечение деятельности МКУ "МФЦ"</t>
  </si>
  <si>
    <t>Устройство наружного освещения эвакуационных выходов МБОУ "СОШ №3"</t>
  </si>
  <si>
    <t>Проектно-изыскательские работы на автостоянку возле здания МКУ "МФЦ"</t>
  </si>
  <si>
    <t>Устройство остановочного павильона по ул.Заречная, ул.Губкина, ул.Ленина</t>
  </si>
  <si>
    <t>Расходы на обеспечение деятельности МКУ "СО"</t>
  </si>
  <si>
    <t>Установка козырьков, огнезащитная обработка деревянных конструкций и кровли МБДОУ ДС №2 "Рябинка"</t>
  </si>
  <si>
    <t>Оборудование в корпусе 1 условия для просушивания обуви детей, согласно требований п.6.2. СанПиН 2.4.1.3049-13  - МБДОУ "ДС №12 "Росинка"</t>
  </si>
  <si>
    <t>Ремонт кровли, ремонт крыльца, монтаж и пусконаладочные работы системы речевого оповещения МБДОУ ДС №12 "Росинка"</t>
  </si>
  <si>
    <t>Замена системы пожарной сигнализации и системы оповещения МБДОУ "ДС №8 "Белоснежка"</t>
  </si>
  <si>
    <t xml:space="preserve">Замена полового покрытия в спортивном зале МБОУ "СОШ№6" - </t>
  </si>
  <si>
    <t xml:space="preserve">Капитальный ремонт электрических сетей, электрического оборудования, ремонт ограждения кровли МБОУ "СОШ №1" </t>
  </si>
  <si>
    <t xml:space="preserve">Замена входных дверей эвакуационных выходов, замена отопительных приборов МБОУ СОШ №2 </t>
  </si>
  <si>
    <t>Устройство прямой селекторной связи МАОУ "СОШ №9"</t>
  </si>
  <si>
    <t>Муниципальная программа  "Развитие культуры и туризма в городском округе город Мегион на 2014-2020 годы"</t>
  </si>
  <si>
    <t>Ремонт крыши МАУ "Региональный историко-культурный и экологический центр"</t>
  </si>
  <si>
    <t>Ремонт крыши крыльца и крыльца главного входа здания, огнезащитная обработка деревянных конструкций, монтаж ограждения кровли, замена дверных блоков в эвакуац. выходах, монтаж и наладка пожар. сигнализации в подвальном помещении - МБОУ "СОШ №2"</t>
  </si>
  <si>
    <t>Субсидии на возмещение недополученных доходов организациям осуществляющим вывоз жидких бытовых отходов</t>
  </si>
  <si>
    <t xml:space="preserve">Наименование </t>
  </si>
  <si>
    <t>Расходы на обеспечение деятельности МКУ "УГЗН"</t>
  </si>
  <si>
    <t>Муниципальная программа "Профилактика правонарушений в сфере общественного порядка, безопасности дорожного движения, незаконного оборота и злоупотребления наркотиками в городском округе город Мегион на 2014-2018 годы"</t>
  </si>
  <si>
    <t>Администрация города - выплата выходного пособия: по выходу на муниципальную пенсию, сокращению штатов, а так же начисления на оплату труда в связи с увеличением предельной базы для начисления страховых взносов</t>
  </si>
  <si>
    <t xml:space="preserve">МКУ "УГЗН" - для оснащения пункта временного размещения населения раскладушками и постельными принадлежностями </t>
  </si>
  <si>
    <t>МКУ "УГЗН" - модернизация программного обеспечения и интеграция с системой ФИС ГИБДД</t>
  </si>
  <si>
    <t>Администрация - ликвидация жилых домов, признанных аварийными, создание наемных домов социального использования (доля софинансирования)</t>
  </si>
  <si>
    <t>Непрограммные направления расходов</t>
  </si>
  <si>
    <t>обеспечение деятельности Думы города</t>
  </si>
  <si>
    <t>Дополнительные  доходы бюджета, дотации и экономия бюджетных ассигнований, предусмотренных на реализацию муниципальных программ и непрограммных направлений деятельности городского округа</t>
  </si>
  <si>
    <t>Дотация бюджетам на поддержку мер по обеспечению сбалансированности бюджета</t>
  </si>
  <si>
    <t>Администрация города - возмещение командировочных расходов</t>
  </si>
  <si>
    <t>Контрольно-счетная палата - выплата денежной компенсации  в связи с окончанием срочных трудовых договоров и увеличения страховых взносов</t>
  </si>
  <si>
    <t>ММАУ "Старт" - оплата труда подростков</t>
  </si>
  <si>
    <t xml:space="preserve">МАДОУ "Д/с "Умка" - начисления на выплаты по оплате труда </t>
  </si>
  <si>
    <t>МКУ "Центр развития образования" - заработная плата и начисления</t>
  </si>
  <si>
    <t>МКУ "ИА "Мегионские новости" - заработная плата и начисления - 220,0 тыс.рублей; расширение информационного поля (публикация, изготовление видеороликов)-300,0 тыс.рублей; оплата коммунальных услуг по адресу: ул.Чехова 1 - 100,0 тыс. рублей.</t>
  </si>
  <si>
    <t>МБУ "МЦИКТ "Вектор" - выплата заработной платы и начислений</t>
  </si>
  <si>
    <t xml:space="preserve">Дотация на поощрение за достижение наиболее высоких показателей качества организации бюджетного процесса </t>
  </si>
  <si>
    <t>Итого доходы:</t>
  </si>
  <si>
    <t>МБУ "Спорт-Альтаир" и МАУ ДО "ДЮСШ "Юность" - заработная плата и начисления</t>
  </si>
  <si>
    <t xml:space="preserve">Администрация города - меры социальной поддержки в виде социальных выплат лицам, пострадавшим в результате пожара </t>
  </si>
  <si>
    <t xml:space="preserve">Администрация города - оплата исполнительного сбора, исполнительных листов </t>
  </si>
  <si>
    <t>Налоговые и неналоговые доходы бюджета</t>
  </si>
  <si>
    <t>Департамент социальной политики - для защиты и аттестация автоматизированных  рабочих мест, с целью доступа к Единому Порталу государственных и муниципальных услуг (функций) и АИАС "Регион.Контингент"</t>
  </si>
  <si>
    <t>приложение 1</t>
  </si>
  <si>
    <t>обеспечение деятельности Департамента финансов администрации города</t>
  </si>
  <si>
    <t>Дума города - единовременные выплаты к Почетной грамоте Думы города Мегиона</t>
  </si>
  <si>
    <t>Департамент финансов - компенсация стоимости проезда и провоза багажа к месту использования отпуска и обратно, начисления на оплату труда в связи с увеличением предельной базы для начисления страховых взносов, увеличение фонда оплаты в связи с получением дотации за достижение наиболее высоких показателей качества организации и осуществления бюджетного процесса на компенсацию (в соответствии п 4.5. п4 пост ХМАО от 24.12.2007 т№333-п)</t>
  </si>
  <si>
    <t>Разработка эскизного архитектурного проекта МАУ "Театр музыки"</t>
  </si>
  <si>
    <t xml:space="preserve">На выполнение мероприятий государственной программы ХМАО-Югры "Доступная среда в ХМАО-Югра" на основании Приказа Министерства культуры России "Об утверждении требований доступных к учреждениям культуры с учетом особых потребностей инвалидов и других маломобильных групп населения" </t>
  </si>
  <si>
    <t>Приобретение новогодних подарков для одаренных детей</t>
  </si>
  <si>
    <t>Для оплаты расходов муниципальными учреждениями  по налогу на имущество и налогу на землю</t>
  </si>
  <si>
    <t>Задолженность по муниципальному контракту, в соответствии с решением Арбитражного суда ХМАО-Югры от 25.09.2017 по делу №А75-11895/2017 (программное мероприятие "Газификация пгт.Высокий, г.Мегион (ПИР)")</t>
  </si>
  <si>
    <t xml:space="preserve">Капитальный ремонт и ремонт автомобильных дорог (обеспечение доли софинансирования 50%) </t>
  </si>
  <si>
    <t>Пассажирские перевозки по муниципальным маршрутам</t>
  </si>
  <si>
    <t>Департамент муниципальной собственности-начисления на оплату труда в связи с увеличением предельной базы для начисления страховых взносов, увеличение фонда оплаты в связи с получением дотации за достижение наиболее высоких показателей качества организации и осуществления бюджетного процесса (в соответствии п 4.5. п4 пост ХМАО от 24.12.2007 т№333-п)</t>
  </si>
  <si>
    <t>Администрация города - увеличение фонда оплаты в связи с получением дотации за достижение наиболее высоких показателей качества организации и осуществления бюджетного процесса (в соответствии п 4.5. п4 пост ХМАО от 24.12.2007 т№333-п)</t>
  </si>
  <si>
    <t>Департамент социальной политики -устранение нарушений в соответствии с требованиями надзорных органов в образовательных учреждениях</t>
  </si>
  <si>
    <t>Дума города - начисления на оплату труда в связи с увеличением предельной базы для начисления страховых взносов, увеличение фонда оплаты в связи с получением дотации за достижение наиболее высоких показателей качества организации и осуществления бюджетного процесса</t>
  </si>
  <si>
    <t>ММАУ "Старт"- для организации и проведения Молодежного новогоднего бала Главы города</t>
  </si>
  <si>
    <t>МБУ ДО "ДЮСШ "Вымпел" - для проведения измерений и анализов проб отходов, разработка и согласование проекта нормативов образования отходов и лимитов на их размещение</t>
  </si>
  <si>
    <t>Контрольно-счетная палата - увеличение фонда оплаты в связи с получением дотации за достижение наиболее высоких показателей качества организации и осуществления бюджетного процесса</t>
  </si>
  <si>
    <t>Уменьшение размера дефицита бюджета</t>
  </si>
  <si>
    <t>ДСП - увеличение фонда оплаты в связи с получением дотации за достижение наиболее высоких показателей качества организации и осуществления бюджетного процесса (в соответствии п 4.5. п4 пост ХМАО от 24.12.2007 т№333-п)</t>
  </si>
  <si>
    <t>Ремонт холла здания администрации по ул.Нефтяников, 8</t>
  </si>
  <si>
    <t>Выполнение работ по отсыпке и планировке территории тупика балочного проезда</t>
  </si>
  <si>
    <t>ДМС - выплата выкупной стоимости за изымаемые жилые помещения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</si>
</sst>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u/>
      <sz val="12"/>
      <color rgb="FF000000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1" fillId="0" borderId="0"/>
  </cellStyleXfs>
  <cellXfs count="52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3" fillId="0" borderId="0" xfId="0" applyFont="1"/>
    <xf numFmtId="4" fontId="3" fillId="0" borderId="1" xfId="0" applyNumberFormat="1" applyFont="1" applyFill="1" applyBorder="1" applyAlignment="1">
      <alignment horizontal="center"/>
    </xf>
    <xf numFmtId="0" fontId="4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3" fillId="0" borderId="0" xfId="0" applyFont="1" applyAlignment="1">
      <alignment horizontal="center"/>
    </xf>
    <xf numFmtId="0" fontId="3" fillId="2" borderId="0" xfId="0" applyFont="1" applyFill="1"/>
    <xf numFmtId="0" fontId="4" fillId="3" borderId="1" xfId="0" applyFont="1" applyFill="1" applyBorder="1" applyAlignment="1">
      <alignment wrapText="1"/>
    </xf>
    <xf numFmtId="164" fontId="4" fillId="3" borderId="1" xfId="0" applyNumberFormat="1" applyFont="1" applyFill="1" applyBorder="1" applyAlignment="1">
      <alignment horizontal="center"/>
    </xf>
    <xf numFmtId="0" fontId="5" fillId="0" borderId="0" xfId="0" applyFont="1" applyAlignment="1"/>
    <xf numFmtId="0" fontId="0" fillId="0" borderId="0" xfId="0" applyAlignment="1"/>
    <xf numFmtId="0" fontId="4" fillId="0" borderId="1" xfId="0" applyFont="1" applyBorder="1" applyAlignment="1"/>
    <xf numFmtId="164" fontId="4" fillId="5" borderId="1" xfId="0" applyNumberFormat="1" applyFont="1" applyFill="1" applyBorder="1" applyAlignment="1">
      <alignment horizontal="center"/>
    </xf>
    <xf numFmtId="49" fontId="4" fillId="5" borderId="1" xfId="0" applyNumberFormat="1" applyFont="1" applyFill="1" applyBorder="1" applyAlignment="1">
      <alignment wrapText="1"/>
    </xf>
    <xf numFmtId="0" fontId="9" fillId="0" borderId="1" xfId="0" applyFont="1" applyFill="1" applyBorder="1" applyAlignment="1">
      <alignment wrapText="1"/>
    </xf>
    <xf numFmtId="164" fontId="9" fillId="0" borderId="1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wrapText="1"/>
    </xf>
    <xf numFmtId="164" fontId="10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wrapText="1"/>
    </xf>
    <xf numFmtId="164" fontId="3" fillId="0" borderId="1" xfId="0" applyNumberFormat="1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wrapText="1"/>
    </xf>
    <xf numFmtId="164" fontId="4" fillId="0" borderId="1" xfId="0" applyNumberFormat="1" applyFont="1" applyFill="1" applyBorder="1" applyAlignment="1">
      <alignment horizontal="center"/>
    </xf>
    <xf numFmtId="0" fontId="3" fillId="0" borderId="0" xfId="0" applyFont="1" applyFill="1"/>
    <xf numFmtId="0" fontId="3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left" vertical="center" wrapText="1"/>
    </xf>
    <xf numFmtId="164" fontId="4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wrapText="1"/>
    </xf>
    <xf numFmtId="0" fontId="13" fillId="0" borderId="1" xfId="0" applyFont="1" applyFill="1" applyBorder="1" applyAlignment="1">
      <alignment horizontal="left" wrapText="1"/>
    </xf>
    <xf numFmtId="164" fontId="2" fillId="0" borderId="0" xfId="0" applyNumberFormat="1" applyFont="1" applyFill="1" applyBorder="1"/>
    <xf numFmtId="0" fontId="3" fillId="0" borderId="1" xfId="0" applyFont="1" applyBorder="1"/>
    <xf numFmtId="49" fontId="3" fillId="0" borderId="1" xfId="0" applyNumberFormat="1" applyFont="1" applyBorder="1" applyAlignment="1">
      <alignment wrapText="1"/>
    </xf>
    <xf numFmtId="164" fontId="3" fillId="0" borderId="1" xfId="0" applyNumberFormat="1" applyFont="1" applyBorder="1" applyAlignment="1">
      <alignment horizontal="center"/>
    </xf>
    <xf numFmtId="4" fontId="2" fillId="0" borderId="0" xfId="0" applyNumberFormat="1" applyFont="1" applyFill="1" applyBorder="1"/>
    <xf numFmtId="49" fontId="4" fillId="0" borderId="1" xfId="0" applyNumberFormat="1" applyFont="1" applyBorder="1" applyAlignment="1">
      <alignment wrapText="1"/>
    </xf>
    <xf numFmtId="164" fontId="4" fillId="0" borderId="1" xfId="0" applyNumberFormat="1" applyFont="1" applyBorder="1" applyAlignment="1">
      <alignment horizontal="center"/>
    </xf>
    <xf numFmtId="49" fontId="4" fillId="2" borderId="1" xfId="0" applyNumberFormat="1" applyFont="1" applyFill="1" applyBorder="1" applyAlignment="1">
      <alignment wrapText="1"/>
    </xf>
    <xf numFmtId="164" fontId="4" fillId="2" borderId="1" xfId="0" applyNumberFormat="1" applyFont="1" applyFill="1" applyBorder="1" applyAlignment="1">
      <alignment horizontal="center"/>
    </xf>
    <xf numFmtId="164" fontId="3" fillId="2" borderId="0" xfId="0" applyNumberFormat="1" applyFont="1" applyFill="1"/>
    <xf numFmtId="164" fontId="3" fillId="2" borderId="1" xfId="0" applyNumberFormat="1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/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8" fillId="4" borderId="4" xfId="0" applyFont="1" applyFill="1" applyBorder="1" applyAlignment="1">
      <alignment horizontal="center" wrapText="1"/>
    </xf>
    <xf numFmtId="0" fontId="8" fillId="4" borderId="3" xfId="0" applyFont="1" applyFill="1" applyBorder="1" applyAlignment="1">
      <alignment horizontal="center" wrapText="1"/>
    </xf>
    <xf numFmtId="0" fontId="7" fillId="4" borderId="1" xfId="0" applyFont="1" applyFill="1" applyBorder="1" applyAlignment="1">
      <alignment horizontal="center" vertical="center" wrapText="1"/>
    </xf>
    <xf numFmtId="0" fontId="4" fillId="0" borderId="0" xfId="0" applyFont="1" applyFill="1"/>
    <xf numFmtId="0" fontId="3" fillId="0" borderId="0" xfId="0" applyFont="1" applyFill="1" applyAlignment="1">
      <alignment horizontal="center"/>
    </xf>
    <xf numFmtId="0" fontId="5" fillId="0" borderId="0" xfId="0" applyFont="1" applyFill="1" applyAlignment="1"/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Medium9"/>
  <colors>
    <mruColors>
      <color rgb="FFFF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9"/>
  <sheetViews>
    <sheetView tabSelected="1" zoomScaleNormal="100" workbookViewId="0">
      <selection activeCell="F79" sqref="F79"/>
    </sheetView>
  </sheetViews>
  <sheetFormatPr defaultColWidth="9.140625" defaultRowHeight="15.75" x14ac:dyDescent="0.25"/>
  <cols>
    <col min="1" max="1" width="85.28515625" style="2" customWidth="1"/>
    <col min="2" max="2" width="27.140625" style="2" customWidth="1"/>
    <col min="3" max="3" width="17" style="2" customWidth="1"/>
    <col min="4" max="4" width="12.140625" style="24" customWidth="1"/>
    <col min="5" max="5" width="9.140625" style="2"/>
    <col min="6" max="6" width="10.140625" style="2" bestFit="1" customWidth="1"/>
    <col min="7" max="7" width="28.42578125" style="2" customWidth="1"/>
    <col min="8" max="16384" width="9.140625" style="2"/>
  </cols>
  <sheetData>
    <row r="1" spans="1:6" ht="17.25" customHeight="1" x14ac:dyDescent="0.25">
      <c r="A1" s="42" t="s">
        <v>82</v>
      </c>
      <c r="B1" s="43"/>
    </row>
    <row r="2" spans="1:6" ht="13.5" customHeight="1" x14ac:dyDescent="0.25">
      <c r="A2" s="42" t="s">
        <v>2</v>
      </c>
      <c r="B2" s="43"/>
    </row>
    <row r="3" spans="1:6" s="4" customFormat="1" ht="9.75" customHeight="1" x14ac:dyDescent="0.25">
      <c r="A3" s="44"/>
      <c r="B3" s="45"/>
      <c r="D3" s="49"/>
    </row>
    <row r="4" spans="1:6" s="6" customFormat="1" ht="29.25" customHeight="1" x14ac:dyDescent="0.25">
      <c r="A4" s="1" t="s">
        <v>57</v>
      </c>
      <c r="B4" s="5" t="s">
        <v>1</v>
      </c>
    </row>
    <row r="5" spans="1:6" s="6" customFormat="1" ht="31.5" customHeight="1" x14ac:dyDescent="0.25">
      <c r="A5" s="48" t="s">
        <v>66</v>
      </c>
      <c r="B5" s="48"/>
    </row>
    <row r="6" spans="1:6" s="6" customFormat="1" ht="24" customHeight="1" x14ac:dyDescent="0.25">
      <c r="A6" s="32" t="s">
        <v>80</v>
      </c>
      <c r="B6" s="41">
        <v>19332.400000000001</v>
      </c>
    </row>
    <row r="7" spans="1:6" s="6" customFormat="1" ht="36.75" customHeight="1" x14ac:dyDescent="0.25">
      <c r="A7" s="33" t="s">
        <v>75</v>
      </c>
      <c r="B7" s="34">
        <v>14063</v>
      </c>
    </row>
    <row r="8" spans="1:6" s="6" customFormat="1" ht="22.5" customHeight="1" x14ac:dyDescent="0.25">
      <c r="A8" s="33" t="s">
        <v>67</v>
      </c>
      <c r="B8" s="34">
        <v>26435.9</v>
      </c>
    </row>
    <row r="9" spans="1:6" s="6" customFormat="1" ht="42" customHeight="1" x14ac:dyDescent="0.25">
      <c r="A9" s="38" t="s">
        <v>4</v>
      </c>
      <c r="B9" s="39">
        <f>SUM(B10)</f>
        <v>318.2</v>
      </c>
    </row>
    <row r="10" spans="1:6" s="6" customFormat="1" ht="22.5" hidden="1" customHeight="1" x14ac:dyDescent="0.25">
      <c r="A10" s="33" t="s">
        <v>83</v>
      </c>
      <c r="B10" s="34">
        <v>318.2</v>
      </c>
    </row>
    <row r="11" spans="1:6" s="6" customFormat="1" ht="45.75" customHeight="1" x14ac:dyDescent="0.25">
      <c r="A11" s="36" t="s">
        <v>16</v>
      </c>
      <c r="B11" s="37">
        <f>SUM(B12)</f>
        <v>167.7</v>
      </c>
    </row>
    <row r="12" spans="1:6" s="6" customFormat="1" ht="19.5" hidden="1" customHeight="1" x14ac:dyDescent="0.25">
      <c r="A12" s="33" t="s">
        <v>58</v>
      </c>
      <c r="B12" s="34">
        <v>167.7</v>
      </c>
    </row>
    <row r="13" spans="1:6" s="6" customFormat="1" ht="42" customHeight="1" x14ac:dyDescent="0.25">
      <c r="A13" s="22" t="s">
        <v>13</v>
      </c>
      <c r="B13" s="23">
        <f>SUM(B14:B17)</f>
        <v>5034.6000000000004</v>
      </c>
      <c r="F13" s="35"/>
    </row>
    <row r="14" spans="1:6" s="6" customFormat="1" hidden="1" x14ac:dyDescent="0.25">
      <c r="A14" s="20" t="s">
        <v>38</v>
      </c>
      <c r="B14" s="21">
        <v>167.4</v>
      </c>
    </row>
    <row r="15" spans="1:6" s="6" customFormat="1" hidden="1" x14ac:dyDescent="0.25">
      <c r="A15" s="20" t="s">
        <v>19</v>
      </c>
      <c r="B15" s="21">
        <v>1239.7</v>
      </c>
    </row>
    <row r="16" spans="1:6" s="6" customFormat="1" hidden="1" x14ac:dyDescent="0.25">
      <c r="A16" s="20" t="s">
        <v>20</v>
      </c>
      <c r="B16" s="21">
        <v>751</v>
      </c>
    </row>
    <row r="17" spans="1:2" s="6" customFormat="1" hidden="1" x14ac:dyDescent="0.25">
      <c r="A17" s="20" t="s">
        <v>21</v>
      </c>
      <c r="B17" s="21">
        <v>2876.5</v>
      </c>
    </row>
    <row r="18" spans="1:2" s="6" customFormat="1" ht="42" customHeight="1" x14ac:dyDescent="0.25">
      <c r="A18" s="22" t="s">
        <v>7</v>
      </c>
      <c r="B18" s="23">
        <f>SUM(B19:B27)</f>
        <v>1832.9</v>
      </c>
    </row>
    <row r="19" spans="1:2" s="6" customFormat="1" ht="33.75" hidden="1" customHeight="1" x14ac:dyDescent="0.25">
      <c r="A19" s="20" t="s">
        <v>22</v>
      </c>
      <c r="B19" s="21">
        <v>1.5</v>
      </c>
    </row>
    <row r="20" spans="1:2" s="6" customFormat="1" hidden="1" x14ac:dyDescent="0.25">
      <c r="A20" s="20" t="s">
        <v>23</v>
      </c>
      <c r="B20" s="21">
        <v>54.9</v>
      </c>
    </row>
    <row r="21" spans="1:2" s="6" customFormat="1" hidden="1" x14ac:dyDescent="0.25">
      <c r="A21" s="20" t="s">
        <v>42</v>
      </c>
      <c r="B21" s="21">
        <v>50</v>
      </c>
    </row>
    <row r="22" spans="1:2" s="6" customFormat="1" hidden="1" x14ac:dyDescent="0.25">
      <c r="A22" s="20" t="s">
        <v>43</v>
      </c>
      <c r="B22" s="21">
        <v>319.7</v>
      </c>
    </row>
    <row r="23" spans="1:2" s="6" customFormat="1" ht="21.75" hidden="1" customHeight="1" x14ac:dyDescent="0.25">
      <c r="A23" s="20" t="s">
        <v>24</v>
      </c>
      <c r="B23" s="21">
        <v>109.9</v>
      </c>
    </row>
    <row r="24" spans="1:2" s="6" customFormat="1" ht="33.75" hidden="1" customHeight="1" x14ac:dyDescent="0.25">
      <c r="A24" s="20" t="s">
        <v>25</v>
      </c>
      <c r="B24" s="21">
        <v>10.4</v>
      </c>
    </row>
    <row r="25" spans="1:2" s="6" customFormat="1" ht="63" hidden="1" x14ac:dyDescent="0.25">
      <c r="A25" s="20" t="s">
        <v>26</v>
      </c>
      <c r="B25" s="21">
        <v>4.9000000000000004</v>
      </c>
    </row>
    <row r="26" spans="1:2" s="6" customFormat="1" ht="33.75" hidden="1" customHeight="1" x14ac:dyDescent="0.25">
      <c r="A26" s="20" t="s">
        <v>27</v>
      </c>
      <c r="B26" s="21">
        <v>231.6</v>
      </c>
    </row>
    <row r="27" spans="1:2" s="6" customFormat="1" ht="33.75" hidden="1" customHeight="1" x14ac:dyDescent="0.25">
      <c r="A27" s="20" t="s">
        <v>28</v>
      </c>
      <c r="B27" s="21">
        <v>1050</v>
      </c>
    </row>
    <row r="28" spans="1:2" s="6" customFormat="1" ht="57" customHeight="1" x14ac:dyDescent="0.25">
      <c r="A28" s="22" t="s">
        <v>11</v>
      </c>
      <c r="B28" s="23">
        <f>SUM(B29:B30)</f>
        <v>138.4</v>
      </c>
    </row>
    <row r="29" spans="1:2" s="6" customFormat="1" hidden="1" x14ac:dyDescent="0.25">
      <c r="A29" s="20" t="s">
        <v>29</v>
      </c>
      <c r="B29" s="21">
        <v>3.5</v>
      </c>
    </row>
    <row r="30" spans="1:2" s="6" customFormat="1" ht="47.25" hidden="1" x14ac:dyDescent="0.25">
      <c r="A30" s="20" t="s">
        <v>30</v>
      </c>
      <c r="B30" s="21">
        <v>134.9</v>
      </c>
    </row>
    <row r="31" spans="1:2" s="6" customFormat="1" ht="46.5" customHeight="1" x14ac:dyDescent="0.25">
      <c r="A31" s="22" t="s">
        <v>31</v>
      </c>
      <c r="B31" s="23">
        <f>SUM(B32:B33)</f>
        <v>14.3</v>
      </c>
    </row>
    <row r="32" spans="1:2" s="6" customFormat="1" ht="33.75" hidden="1" customHeight="1" x14ac:dyDescent="0.25">
      <c r="A32" s="20" t="s">
        <v>32</v>
      </c>
      <c r="B32" s="21">
        <v>13.9</v>
      </c>
    </row>
    <row r="33" spans="1:3" s="6" customFormat="1" ht="47.25" hidden="1" x14ac:dyDescent="0.25">
      <c r="A33" s="20" t="s">
        <v>33</v>
      </c>
      <c r="B33" s="21">
        <v>0.4</v>
      </c>
    </row>
    <row r="34" spans="1:3" s="6" customFormat="1" ht="36.75" customHeight="1" x14ac:dyDescent="0.25">
      <c r="A34" s="22" t="s">
        <v>53</v>
      </c>
      <c r="B34" s="23">
        <f>B35</f>
        <v>127.2</v>
      </c>
    </row>
    <row r="35" spans="1:3" s="6" customFormat="1" hidden="1" x14ac:dyDescent="0.25">
      <c r="A35" s="20" t="s">
        <v>54</v>
      </c>
      <c r="B35" s="21">
        <v>127.2</v>
      </c>
    </row>
    <row r="36" spans="1:3" s="6" customFormat="1" ht="53.25" customHeight="1" x14ac:dyDescent="0.25">
      <c r="A36" s="22" t="s">
        <v>5</v>
      </c>
      <c r="B36" s="23">
        <f>SUM(B37:B51)</f>
        <v>3281.7</v>
      </c>
    </row>
    <row r="37" spans="1:3" s="6" customFormat="1" hidden="1" x14ac:dyDescent="0.25">
      <c r="A37" s="20" t="s">
        <v>34</v>
      </c>
      <c r="B37" s="21">
        <v>180</v>
      </c>
    </row>
    <row r="38" spans="1:3" s="6" customFormat="1" ht="31.5" hidden="1" x14ac:dyDescent="0.25">
      <c r="A38" s="20" t="s">
        <v>45</v>
      </c>
      <c r="B38" s="21">
        <v>125.2</v>
      </c>
      <c r="C38" s="31"/>
    </row>
    <row r="39" spans="1:3" s="6" customFormat="1" ht="31.5" hidden="1" x14ac:dyDescent="0.25">
      <c r="A39" s="20" t="s">
        <v>46</v>
      </c>
      <c r="B39" s="21">
        <v>2.4</v>
      </c>
    </row>
    <row r="40" spans="1:3" s="6" customFormat="1" ht="31.5" hidden="1" x14ac:dyDescent="0.25">
      <c r="A40" s="20" t="s">
        <v>47</v>
      </c>
      <c r="B40" s="21">
        <v>53.4</v>
      </c>
    </row>
    <row r="41" spans="1:3" s="6" customFormat="1" ht="31.5" hidden="1" x14ac:dyDescent="0.25">
      <c r="A41" s="20" t="s">
        <v>48</v>
      </c>
      <c r="B41" s="21">
        <v>123</v>
      </c>
    </row>
    <row r="42" spans="1:3" s="6" customFormat="1" ht="63" hidden="1" x14ac:dyDescent="0.25">
      <c r="A42" s="20" t="s">
        <v>55</v>
      </c>
      <c r="B42" s="21">
        <v>253.2</v>
      </c>
    </row>
    <row r="43" spans="1:3" s="6" customFormat="1" hidden="1" x14ac:dyDescent="0.25">
      <c r="A43" s="20" t="s">
        <v>49</v>
      </c>
      <c r="B43" s="21">
        <v>361.7</v>
      </c>
    </row>
    <row r="44" spans="1:3" s="6" customFormat="1" ht="30" hidden="1" x14ac:dyDescent="0.25">
      <c r="A44" s="29" t="s">
        <v>50</v>
      </c>
      <c r="B44" s="21">
        <v>161.1</v>
      </c>
    </row>
    <row r="45" spans="1:3" s="6" customFormat="1" ht="30" hidden="1" x14ac:dyDescent="0.25">
      <c r="A45" s="30" t="s">
        <v>51</v>
      </c>
      <c r="B45" s="21">
        <v>14.9</v>
      </c>
    </row>
    <row r="46" spans="1:3" s="6" customFormat="1" hidden="1" x14ac:dyDescent="0.25">
      <c r="A46" s="30" t="s">
        <v>52</v>
      </c>
      <c r="B46" s="21">
        <v>11.8</v>
      </c>
    </row>
    <row r="47" spans="1:3" s="6" customFormat="1" ht="33.75" hidden="1" customHeight="1" x14ac:dyDescent="0.25">
      <c r="A47" s="20" t="s">
        <v>35</v>
      </c>
      <c r="B47" s="21">
        <v>346.8</v>
      </c>
    </row>
    <row r="48" spans="1:3" s="6" customFormat="1" ht="33.75" hidden="1" customHeight="1" x14ac:dyDescent="0.25">
      <c r="A48" s="20" t="s">
        <v>36</v>
      </c>
      <c r="B48" s="21">
        <v>117.6</v>
      </c>
    </row>
    <row r="49" spans="1:4" s="6" customFormat="1" hidden="1" x14ac:dyDescent="0.25">
      <c r="A49" s="20" t="s">
        <v>41</v>
      </c>
      <c r="B49" s="21">
        <v>2.5</v>
      </c>
    </row>
    <row r="50" spans="1:4" s="6" customFormat="1" hidden="1" x14ac:dyDescent="0.25">
      <c r="A50" s="20" t="s">
        <v>37</v>
      </c>
      <c r="B50" s="21">
        <v>24.8</v>
      </c>
    </row>
    <row r="51" spans="1:4" s="6" customFormat="1" hidden="1" x14ac:dyDescent="0.25">
      <c r="A51" s="20" t="s">
        <v>39</v>
      </c>
      <c r="B51" s="3">
        <v>1503.3</v>
      </c>
    </row>
    <row r="52" spans="1:4" s="6" customFormat="1" ht="36.75" customHeight="1" x14ac:dyDescent="0.25">
      <c r="A52" s="22" t="s">
        <v>9</v>
      </c>
      <c r="B52" s="23">
        <f>SUM(B53:B54)</f>
        <v>10612</v>
      </c>
    </row>
    <row r="53" spans="1:4" s="6" customFormat="1" hidden="1" x14ac:dyDescent="0.25">
      <c r="A53" s="20" t="s">
        <v>40</v>
      </c>
      <c r="B53" s="21">
        <v>8512</v>
      </c>
    </row>
    <row r="54" spans="1:4" s="6" customFormat="1" ht="19.5" hidden="1" customHeight="1" x14ac:dyDescent="0.25">
      <c r="A54" s="20" t="s">
        <v>44</v>
      </c>
      <c r="B54" s="19">
        <v>2100</v>
      </c>
    </row>
    <row r="55" spans="1:4" s="6" customFormat="1" ht="28.5" customHeight="1" x14ac:dyDescent="0.25">
      <c r="A55" s="22" t="s">
        <v>64</v>
      </c>
      <c r="B55" s="17">
        <f>SUM(B56)</f>
        <v>124.5</v>
      </c>
    </row>
    <row r="56" spans="1:4" s="6" customFormat="1" ht="19.5" hidden="1" customHeight="1" x14ac:dyDescent="0.25">
      <c r="A56" s="20" t="s">
        <v>65</v>
      </c>
      <c r="B56" s="19">
        <v>124.5</v>
      </c>
    </row>
    <row r="57" spans="1:4" s="6" customFormat="1" ht="21" customHeight="1" x14ac:dyDescent="0.25">
      <c r="A57" s="9" t="s">
        <v>76</v>
      </c>
      <c r="B57" s="10">
        <f>SUM(B34+B6+B7+B8+B13+B18+B28+B31+B36+B52+B11+B55+B9)</f>
        <v>81482.799999999988</v>
      </c>
      <c r="D57" s="31"/>
    </row>
    <row r="58" spans="1:4" s="7" customFormat="1" ht="39" customHeight="1" x14ac:dyDescent="0.25">
      <c r="A58" s="46" t="s">
        <v>3</v>
      </c>
      <c r="B58" s="47"/>
      <c r="D58" s="50"/>
    </row>
    <row r="59" spans="1:4" s="4" customFormat="1" ht="50.25" customHeight="1" x14ac:dyDescent="0.25">
      <c r="A59" s="16" t="s">
        <v>6</v>
      </c>
      <c r="B59" s="17">
        <f>SUM(B60:B64)</f>
        <v>3311.2</v>
      </c>
      <c r="D59" s="49"/>
    </row>
    <row r="60" spans="1:4" s="4" customFormat="1" ht="20.25" customHeight="1" x14ac:dyDescent="0.25">
      <c r="A60" s="18" t="s">
        <v>86</v>
      </c>
      <c r="B60" s="19">
        <v>100</v>
      </c>
      <c r="D60" s="49"/>
    </row>
    <row r="61" spans="1:4" s="4" customFormat="1" ht="63" x14ac:dyDescent="0.25">
      <c r="A61" s="18" t="s">
        <v>87</v>
      </c>
      <c r="B61" s="19">
        <v>2001.6</v>
      </c>
      <c r="D61" s="49"/>
    </row>
    <row r="62" spans="1:4" s="4" customFormat="1" x14ac:dyDescent="0.25">
      <c r="A62" s="25" t="s">
        <v>88</v>
      </c>
      <c r="B62" s="19">
        <v>950</v>
      </c>
      <c r="D62" s="49"/>
    </row>
    <row r="63" spans="1:4" s="4" customFormat="1" ht="31.5" x14ac:dyDescent="0.25">
      <c r="A63" s="25" t="s">
        <v>89</v>
      </c>
      <c r="B63" s="19">
        <v>113.1</v>
      </c>
      <c r="D63" s="49"/>
    </row>
    <row r="64" spans="1:4" s="4" customFormat="1" ht="47.25" x14ac:dyDescent="0.25">
      <c r="A64" s="25" t="s">
        <v>81</v>
      </c>
      <c r="B64" s="19">
        <v>146.5</v>
      </c>
      <c r="D64" s="49"/>
    </row>
    <row r="65" spans="1:4" s="4" customFormat="1" ht="42.75" customHeight="1" x14ac:dyDescent="0.25">
      <c r="A65" s="26" t="s">
        <v>4</v>
      </c>
      <c r="B65" s="23">
        <f>SUM(B66:B67)</f>
        <v>1849.8000000000002</v>
      </c>
      <c r="D65" s="49"/>
    </row>
    <row r="66" spans="1:4" s="8" customFormat="1" ht="36" customHeight="1" x14ac:dyDescent="0.25">
      <c r="A66" s="25" t="s">
        <v>12</v>
      </c>
      <c r="B66" s="21">
        <v>348.6</v>
      </c>
      <c r="D66" s="24"/>
    </row>
    <row r="67" spans="1:4" s="8" customFormat="1" ht="100.5" customHeight="1" x14ac:dyDescent="0.25">
      <c r="A67" s="25" t="s">
        <v>85</v>
      </c>
      <c r="B67" s="21">
        <v>1501.2</v>
      </c>
      <c r="D67" s="24"/>
    </row>
    <row r="68" spans="1:4" s="8" customFormat="1" ht="64.5" customHeight="1" x14ac:dyDescent="0.25">
      <c r="A68" s="22" t="s">
        <v>11</v>
      </c>
      <c r="B68" s="23">
        <f>SUM(B69:B71)</f>
        <v>5023.3999999999996</v>
      </c>
      <c r="D68" s="24"/>
    </row>
    <row r="69" spans="1:4" s="8" customFormat="1" ht="62.25" customHeight="1" x14ac:dyDescent="0.25">
      <c r="A69" s="20" t="s">
        <v>90</v>
      </c>
      <c r="B69" s="21">
        <v>2448.5</v>
      </c>
      <c r="D69" s="24"/>
    </row>
    <row r="70" spans="1:4" s="8" customFormat="1" ht="39.75" customHeight="1" x14ac:dyDescent="0.25">
      <c r="A70" s="20" t="s">
        <v>56</v>
      </c>
      <c r="B70" s="21">
        <v>2474.9</v>
      </c>
      <c r="D70" s="24"/>
    </row>
    <row r="71" spans="1:4" s="8" customFormat="1" ht="39.75" customHeight="1" x14ac:dyDescent="0.25">
      <c r="A71" s="25" t="s">
        <v>103</v>
      </c>
      <c r="B71" s="21">
        <v>100</v>
      </c>
      <c r="D71" s="24"/>
    </row>
    <row r="72" spans="1:4" s="24" customFormat="1" ht="51.75" customHeight="1" x14ac:dyDescent="0.25">
      <c r="A72" s="22" t="s">
        <v>7</v>
      </c>
      <c r="B72" s="23">
        <f>SUM(B73:B75)</f>
        <v>7103.3</v>
      </c>
    </row>
    <row r="73" spans="1:4" s="24" customFormat="1" ht="45" customHeight="1" x14ac:dyDescent="0.25">
      <c r="A73" s="25" t="s">
        <v>91</v>
      </c>
      <c r="B73" s="21">
        <v>6803.3</v>
      </c>
    </row>
    <row r="74" spans="1:4" s="24" customFormat="1" ht="39" customHeight="1" x14ac:dyDescent="0.25">
      <c r="A74" s="25" t="s">
        <v>92</v>
      </c>
      <c r="B74" s="21">
        <v>300</v>
      </c>
    </row>
    <row r="75" spans="1:4" s="24" customFormat="1" ht="39" hidden="1" customHeight="1" x14ac:dyDescent="0.25"/>
    <row r="76" spans="1:4" s="4" customFormat="1" ht="51.75" customHeight="1" x14ac:dyDescent="0.25">
      <c r="A76" s="27" t="s">
        <v>13</v>
      </c>
      <c r="B76" s="28">
        <f>SUM(B77:B78)</f>
        <v>534</v>
      </c>
      <c r="D76" s="49"/>
    </row>
    <row r="77" spans="1:4" s="8" customFormat="1" ht="86.25" customHeight="1" x14ac:dyDescent="0.25">
      <c r="A77" s="25" t="s">
        <v>93</v>
      </c>
      <c r="B77" s="41">
        <f>380+1338-1223</f>
        <v>495</v>
      </c>
      <c r="D77" s="24"/>
    </row>
    <row r="78" spans="1:4" s="8" customFormat="1" ht="27.75" customHeight="1" x14ac:dyDescent="0.25">
      <c r="A78" s="25" t="s">
        <v>102</v>
      </c>
      <c r="B78" s="21">
        <v>39</v>
      </c>
      <c r="D78" s="24"/>
    </row>
    <row r="79" spans="1:4" s="8" customFormat="1" ht="50.25" customHeight="1" x14ac:dyDescent="0.25">
      <c r="A79" s="27" t="s">
        <v>9</v>
      </c>
      <c r="B79" s="28">
        <f>SUM(B80:B82)</f>
        <v>5098.5</v>
      </c>
      <c r="D79" s="24"/>
    </row>
    <row r="80" spans="1:4" s="8" customFormat="1" ht="56.25" customHeight="1" x14ac:dyDescent="0.25">
      <c r="A80" s="25" t="s">
        <v>60</v>
      </c>
      <c r="B80" s="21">
        <v>3618.5</v>
      </c>
      <c r="D80" s="24"/>
    </row>
    <row r="81" spans="1:4" s="8" customFormat="1" ht="56.25" customHeight="1" x14ac:dyDescent="0.25">
      <c r="A81" s="25" t="s">
        <v>94</v>
      </c>
      <c r="B81" s="41">
        <f>6072+29.9-794-4427.9+100</f>
        <v>980</v>
      </c>
      <c r="D81" s="24"/>
    </row>
    <row r="82" spans="1:4" s="8" customFormat="1" ht="27" customHeight="1" x14ac:dyDescent="0.25">
      <c r="A82" s="25" t="s">
        <v>68</v>
      </c>
      <c r="B82" s="21">
        <f>350+150</f>
        <v>500</v>
      </c>
      <c r="D82" s="24"/>
    </row>
    <row r="83" spans="1:4" s="8" customFormat="1" ht="54.75" customHeight="1" x14ac:dyDescent="0.25">
      <c r="A83" s="26" t="s">
        <v>15</v>
      </c>
      <c r="B83" s="23">
        <f>SUM(B84)</f>
        <v>620</v>
      </c>
      <c r="D83" s="24"/>
    </row>
    <row r="84" spans="1:4" s="8" customFormat="1" ht="69.75" customHeight="1" x14ac:dyDescent="0.25">
      <c r="A84" s="25" t="s">
        <v>73</v>
      </c>
      <c r="B84" s="21">
        <v>620</v>
      </c>
      <c r="D84" s="24"/>
    </row>
    <row r="85" spans="1:4" s="8" customFormat="1" ht="51.75" customHeight="1" x14ac:dyDescent="0.25">
      <c r="A85" s="26" t="s">
        <v>10</v>
      </c>
      <c r="B85" s="23">
        <f>SUM(B86)</f>
        <v>708.09999999999991</v>
      </c>
      <c r="D85" s="24"/>
    </row>
    <row r="86" spans="1:4" s="8" customFormat="1" x14ac:dyDescent="0.25">
      <c r="A86" s="25" t="s">
        <v>74</v>
      </c>
      <c r="B86" s="21">
        <f>178.7+529.4</f>
        <v>708.09999999999991</v>
      </c>
      <c r="D86" s="24"/>
    </row>
    <row r="87" spans="1:4" s="8" customFormat="1" ht="59.25" customHeight="1" x14ac:dyDescent="0.25">
      <c r="A87" s="26" t="s">
        <v>5</v>
      </c>
      <c r="B87" s="23">
        <f>SUM(B88:B95)</f>
        <v>20270.900000000001</v>
      </c>
      <c r="D87" s="24"/>
    </row>
    <row r="88" spans="1:4" s="8" customFormat="1" ht="56.25" customHeight="1" x14ac:dyDescent="0.25">
      <c r="A88" s="25" t="s">
        <v>101</v>
      </c>
      <c r="B88" s="21">
        <f>794-504+100</f>
        <v>390</v>
      </c>
      <c r="D88" s="24"/>
    </row>
    <row r="89" spans="1:4" s="8" customFormat="1" ht="21.75" customHeight="1" x14ac:dyDescent="0.25">
      <c r="A89" s="25" t="s">
        <v>70</v>
      </c>
      <c r="B89" s="21">
        <f>1039.8+317.9</f>
        <v>1357.6999999999998</v>
      </c>
      <c r="D89" s="24"/>
    </row>
    <row r="90" spans="1:4" s="8" customFormat="1" ht="36" customHeight="1" x14ac:dyDescent="0.25">
      <c r="A90" s="25" t="s">
        <v>97</v>
      </c>
      <c r="B90" s="21">
        <v>250</v>
      </c>
      <c r="D90" s="24"/>
    </row>
    <row r="91" spans="1:4" s="8" customFormat="1" ht="21.75" customHeight="1" x14ac:dyDescent="0.25">
      <c r="A91" s="25" t="s">
        <v>71</v>
      </c>
      <c r="B91" s="21">
        <v>183.7</v>
      </c>
      <c r="D91" s="24"/>
    </row>
    <row r="92" spans="1:4" s="8" customFormat="1" ht="21.75" customHeight="1" x14ac:dyDescent="0.25">
      <c r="A92" s="25" t="s">
        <v>72</v>
      </c>
      <c r="B92" s="21">
        <v>399.8</v>
      </c>
      <c r="D92" s="24"/>
    </row>
    <row r="93" spans="1:4" s="8" customFormat="1" ht="32.25" customHeight="1" x14ac:dyDescent="0.25">
      <c r="A93" s="25" t="s">
        <v>89</v>
      </c>
      <c r="B93" s="21">
        <v>10648.9</v>
      </c>
      <c r="D93" s="24"/>
    </row>
    <row r="94" spans="1:4" s="8" customFormat="1" ht="56.25" customHeight="1" x14ac:dyDescent="0.25">
      <c r="A94" s="25" t="s">
        <v>81</v>
      </c>
      <c r="B94" s="21">
        <v>880.2</v>
      </c>
      <c r="D94" s="24"/>
    </row>
    <row r="95" spans="1:4" s="8" customFormat="1" ht="36" customHeight="1" x14ac:dyDescent="0.25">
      <c r="A95" s="25" t="s">
        <v>95</v>
      </c>
      <c r="B95" s="21">
        <f>5321.5+539.3+300-0.2</f>
        <v>6160.6</v>
      </c>
      <c r="D95" s="24"/>
    </row>
    <row r="96" spans="1:4" s="8" customFormat="1" ht="42" customHeight="1" x14ac:dyDescent="0.25">
      <c r="A96" s="26" t="s">
        <v>16</v>
      </c>
      <c r="B96" s="23">
        <f>SUM(B97)</f>
        <v>820.7</v>
      </c>
      <c r="D96" s="24"/>
    </row>
    <row r="97" spans="1:4" s="8" customFormat="1" ht="31.5" x14ac:dyDescent="0.25">
      <c r="A97" s="25" t="s">
        <v>61</v>
      </c>
      <c r="B97" s="19">
        <f>1346.2-225.5-300</f>
        <v>820.7</v>
      </c>
      <c r="D97" s="24"/>
    </row>
    <row r="98" spans="1:4" s="8" customFormat="1" ht="42" customHeight="1" x14ac:dyDescent="0.25">
      <c r="A98" s="26" t="s">
        <v>17</v>
      </c>
      <c r="B98" s="23">
        <f>SUM(B99:B102)</f>
        <v>6540.6000000000013</v>
      </c>
      <c r="D98" s="24"/>
    </row>
    <row r="99" spans="1:4" s="8" customFormat="1" ht="27" customHeight="1" x14ac:dyDescent="0.25">
      <c r="A99" s="25" t="s">
        <v>77</v>
      </c>
      <c r="B99" s="21">
        <f>3116.3+2115.4+200</f>
        <v>5431.7000000000007</v>
      </c>
      <c r="D99" s="24"/>
    </row>
    <row r="100" spans="1:4" s="8" customFormat="1" ht="31.5" x14ac:dyDescent="0.25">
      <c r="A100" s="25" t="s">
        <v>89</v>
      </c>
      <c r="B100" s="21">
        <v>933.6</v>
      </c>
      <c r="D100" s="24"/>
    </row>
    <row r="101" spans="1:4" s="8" customFormat="1" ht="47.25" x14ac:dyDescent="0.25">
      <c r="A101" s="25" t="s">
        <v>81</v>
      </c>
      <c r="B101" s="21">
        <v>73.3</v>
      </c>
      <c r="D101" s="24"/>
    </row>
    <row r="102" spans="1:4" s="8" customFormat="1" ht="47.25" x14ac:dyDescent="0.25">
      <c r="A102" s="25" t="s">
        <v>98</v>
      </c>
      <c r="B102" s="21">
        <v>102</v>
      </c>
      <c r="D102" s="24"/>
    </row>
    <row r="103" spans="1:4" s="8" customFormat="1" ht="43.5" customHeight="1" x14ac:dyDescent="0.25">
      <c r="A103" s="26" t="s">
        <v>18</v>
      </c>
      <c r="B103" s="23">
        <f>SUM(B104:B105)</f>
        <v>22921.200000000001</v>
      </c>
      <c r="D103" s="24"/>
    </row>
    <row r="104" spans="1:4" s="8" customFormat="1" ht="35.25" customHeight="1" x14ac:dyDescent="0.25">
      <c r="A104" s="25" t="s">
        <v>63</v>
      </c>
      <c r="B104" s="21">
        <v>13421.2</v>
      </c>
      <c r="D104" s="24"/>
    </row>
    <row r="105" spans="1:4" s="8" customFormat="1" ht="35.25" customHeight="1" x14ac:dyDescent="0.25">
      <c r="A105" s="25" t="s">
        <v>104</v>
      </c>
      <c r="B105" s="41">
        <v>9500</v>
      </c>
      <c r="D105" s="24"/>
    </row>
    <row r="106" spans="1:4" s="8" customFormat="1" ht="81" customHeight="1" x14ac:dyDescent="0.25">
      <c r="A106" s="26" t="s">
        <v>59</v>
      </c>
      <c r="B106" s="23">
        <f>SUM(B107)</f>
        <v>1400</v>
      </c>
      <c r="D106" s="24"/>
    </row>
    <row r="107" spans="1:4" s="8" customFormat="1" ht="37.5" customHeight="1" x14ac:dyDescent="0.25">
      <c r="A107" s="25" t="s">
        <v>62</v>
      </c>
      <c r="B107" s="21">
        <v>1400</v>
      </c>
      <c r="D107" s="24"/>
    </row>
    <row r="108" spans="1:4" s="8" customFormat="1" ht="18.75" customHeight="1" x14ac:dyDescent="0.25">
      <c r="A108" s="15" t="s">
        <v>8</v>
      </c>
      <c r="B108" s="14">
        <f>SUM(B109:B115)</f>
        <v>5281.1</v>
      </c>
      <c r="C108" s="40"/>
      <c r="D108" s="24"/>
    </row>
    <row r="109" spans="1:4" s="8" customFormat="1" ht="42" customHeight="1" x14ac:dyDescent="0.25">
      <c r="A109" s="20" t="s">
        <v>69</v>
      </c>
      <c r="B109" s="21">
        <v>792</v>
      </c>
      <c r="D109" s="24"/>
    </row>
    <row r="110" spans="1:4" s="8" customFormat="1" ht="54.75" customHeight="1" x14ac:dyDescent="0.25">
      <c r="A110" s="20" t="s">
        <v>99</v>
      </c>
      <c r="B110" s="21">
        <v>347</v>
      </c>
      <c r="D110" s="24"/>
    </row>
    <row r="111" spans="1:4" s="8" customFormat="1" ht="19.5" customHeight="1" x14ac:dyDescent="0.25">
      <c r="A111" s="20" t="s">
        <v>79</v>
      </c>
      <c r="B111" s="21">
        <f>500+300</f>
        <v>800</v>
      </c>
      <c r="D111" s="24"/>
    </row>
    <row r="112" spans="1:4" s="8" customFormat="1" ht="19.5" customHeight="1" x14ac:dyDescent="0.25">
      <c r="A112" s="20" t="s">
        <v>14</v>
      </c>
      <c r="B112" s="21">
        <v>2604.8000000000002</v>
      </c>
      <c r="D112" s="24"/>
    </row>
    <row r="113" spans="1:9" s="8" customFormat="1" ht="37.5" customHeight="1" x14ac:dyDescent="0.25">
      <c r="A113" s="20" t="s">
        <v>78</v>
      </c>
      <c r="B113" s="21">
        <v>300</v>
      </c>
      <c r="D113" s="24"/>
    </row>
    <row r="114" spans="1:9" s="8" customFormat="1" ht="25.5" customHeight="1" x14ac:dyDescent="0.25">
      <c r="A114" s="20" t="s">
        <v>84</v>
      </c>
      <c r="B114" s="21">
        <v>115</v>
      </c>
      <c r="D114" s="24"/>
    </row>
    <row r="115" spans="1:9" s="8" customFormat="1" ht="69" customHeight="1" x14ac:dyDescent="0.25">
      <c r="A115" s="20" t="s">
        <v>96</v>
      </c>
      <c r="B115" s="21">
        <v>322.3</v>
      </c>
      <c r="D115" s="24"/>
    </row>
    <row r="116" spans="1:9" s="4" customFormat="1" x14ac:dyDescent="0.25">
      <c r="A116" s="9" t="s">
        <v>0</v>
      </c>
      <c r="B116" s="10">
        <f>SUM(B59,B65,B68,B72,B76,B79,B83,B85,B87,B96,B98,B108,B103,B106)</f>
        <v>81482.799999999988</v>
      </c>
      <c r="D116" s="49"/>
    </row>
    <row r="117" spans="1:9" s="4" customFormat="1" ht="18" hidden="1" customHeight="1" x14ac:dyDescent="0.35">
      <c r="A117" s="13" t="s">
        <v>100</v>
      </c>
      <c r="B117" s="37">
        <f>B57-B116</f>
        <v>0</v>
      </c>
      <c r="C117" s="11"/>
      <c r="D117" s="51"/>
      <c r="E117" s="12"/>
      <c r="F117" s="12"/>
      <c r="G117" s="12"/>
      <c r="H117" s="12"/>
      <c r="I117" s="12"/>
    </row>
    <row r="118" spans="1:9" ht="18.75" customHeight="1" x14ac:dyDescent="0.25"/>
    <row r="119" spans="1:9" ht="33.75" customHeight="1" x14ac:dyDescent="0.25"/>
  </sheetData>
  <mergeCells count="5">
    <mergeCell ref="A1:B1"/>
    <mergeCell ref="A2:B2"/>
    <mergeCell ref="A3:B3"/>
    <mergeCell ref="A5:B5"/>
    <mergeCell ref="A58:B58"/>
  </mergeCells>
  <pageMargins left="0.70866141732283472" right="0.70866141732283472" top="0.74803149606299213" bottom="0.74803149606299213" header="0.31496062992125984" footer="0.31496062992125984"/>
  <pageSetup paperSize="9" scale="77" orientation="portrait" r:id="rId1"/>
  <colBreaks count="1" manualBreakCount="1">
    <brk id="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 к ПЗ</vt:lpstr>
      <vt:lpstr>'Приложение 1 к ПЗ'!Область_печати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2017-11-03T09:53:40Z</dcterms:modified>
</cp:coreProperties>
</file>