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2025 год исполнение бюджета\Дума\3з. приложения к пояснительной записке\"/>
    </mc:Choice>
  </mc:AlternateContent>
  <bookViews>
    <workbookView xWindow="0" yWindow="0" windowWidth="21570" windowHeight="9915"/>
  </bookViews>
  <sheets>
    <sheet name="Бюджет" sheetId="2" r:id="rId1"/>
  </sheets>
  <definedNames>
    <definedName name="_xlnm.Print_Titles" localSheetId="0">Бюджет!$4:$7</definedName>
    <definedName name="_xlnm.Print_Area" localSheetId="0">Бюджет!$A$1:$J$65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2" l="1"/>
  <c r="G58" i="2" l="1"/>
  <c r="G24" i="2"/>
  <c r="H14" i="2"/>
  <c r="H15" i="2"/>
  <c r="H16" i="2"/>
  <c r="D62" i="2" l="1"/>
  <c r="D59" i="2"/>
  <c r="D56" i="2"/>
  <c r="D51" i="2"/>
  <c r="D49" i="2"/>
  <c r="D40" i="2"/>
  <c r="D38" i="2"/>
  <c r="D33" i="2"/>
  <c r="D26" i="2"/>
  <c r="D21" i="2"/>
  <c r="D8" i="2"/>
  <c r="G13" i="2"/>
  <c r="E62" i="2"/>
  <c r="E59" i="2"/>
  <c r="E56" i="2"/>
  <c r="E51" i="2"/>
  <c r="E49" i="2"/>
  <c r="E46" i="2"/>
  <c r="E40" i="2"/>
  <c r="E38" i="2"/>
  <c r="E33" i="2"/>
  <c r="E26" i="2"/>
  <c r="E21" i="2"/>
  <c r="E8" i="2"/>
  <c r="F62" i="2"/>
  <c r="F59" i="2"/>
  <c r="F56" i="2"/>
  <c r="F51" i="2"/>
  <c r="F49" i="2"/>
  <c r="F46" i="2"/>
  <c r="F40" i="2"/>
  <c r="F38" i="2"/>
  <c r="F33" i="2"/>
  <c r="F26" i="2"/>
  <c r="F21" i="2"/>
  <c r="F8" i="2"/>
  <c r="F64" i="2" l="1"/>
  <c r="E64" i="2"/>
  <c r="G23" i="2"/>
  <c r="H24" i="2" l="1"/>
  <c r="D46" i="2"/>
  <c r="D64" i="2" s="1"/>
  <c r="H25" i="2"/>
  <c r="G25" i="2"/>
  <c r="G35" i="2" l="1"/>
  <c r="G9" i="2"/>
  <c r="G8" i="2" l="1"/>
  <c r="G59" i="2" l="1"/>
  <c r="H59" i="2"/>
  <c r="G57" i="2"/>
  <c r="H57" i="2"/>
  <c r="G21" i="2"/>
  <c r="H21" i="2"/>
  <c r="G22" i="2"/>
  <c r="H22" i="2"/>
  <c r="H9" i="2" l="1"/>
  <c r="G63" i="2" l="1"/>
  <c r="H63" i="2"/>
  <c r="H10" i="2" l="1"/>
  <c r="H11" i="2"/>
  <c r="H12" i="2"/>
  <c r="H13" i="2"/>
  <c r="H17" i="2"/>
  <c r="H18" i="2"/>
  <c r="H23" i="2"/>
  <c r="H27" i="2"/>
  <c r="H28" i="2"/>
  <c r="H29" i="2"/>
  <c r="H30" i="2"/>
  <c r="H31" i="2"/>
  <c r="H32" i="2"/>
  <c r="H34" i="2"/>
  <c r="H35" i="2"/>
  <c r="H36" i="2"/>
  <c r="H37" i="2"/>
  <c r="H39" i="2"/>
  <c r="H41" i="2"/>
  <c r="H42" i="2"/>
  <c r="H43" i="2"/>
  <c r="H44" i="2"/>
  <c r="H45" i="2"/>
  <c r="H47" i="2"/>
  <c r="H48" i="2"/>
  <c r="H50" i="2"/>
  <c r="H52" i="2"/>
  <c r="H53" i="2"/>
  <c r="H54" i="2"/>
  <c r="H55" i="2"/>
  <c r="H60" i="2"/>
  <c r="H61" i="2"/>
  <c r="G10" i="2"/>
  <c r="G11" i="2"/>
  <c r="G12" i="2"/>
  <c r="G17" i="2"/>
  <c r="G18" i="2"/>
  <c r="G27" i="2"/>
  <c r="G28" i="2"/>
  <c r="G29" i="2"/>
  <c r="G30" i="2"/>
  <c r="G31" i="2"/>
  <c r="G32" i="2"/>
  <c r="G34" i="2"/>
  <c r="G36" i="2"/>
  <c r="G37" i="2"/>
  <c r="G39" i="2"/>
  <c r="G41" i="2"/>
  <c r="G42" i="2"/>
  <c r="G43" i="2"/>
  <c r="G44" i="2"/>
  <c r="G45" i="2"/>
  <c r="G47" i="2"/>
  <c r="G48" i="2"/>
  <c r="G50" i="2"/>
  <c r="G52" i="2"/>
  <c r="G54" i="2"/>
  <c r="G55" i="2"/>
  <c r="G60" i="2"/>
  <c r="G61" i="2"/>
  <c r="G51" i="2"/>
  <c r="G33" i="2" l="1"/>
  <c r="H49" i="2"/>
  <c r="G62" i="2"/>
  <c r="G56" i="2"/>
  <c r="H51" i="2"/>
  <c r="G46" i="2"/>
  <c r="G40" i="2"/>
  <c r="G38" i="2"/>
  <c r="H26" i="2"/>
  <c r="H8" i="2"/>
  <c r="G49" i="2"/>
  <c r="G26" i="2"/>
  <c r="H56" i="2"/>
  <c r="H40" i="2"/>
  <c r="H62" i="2"/>
  <c r="H46" i="2"/>
  <c r="H38" i="2"/>
  <c r="H33" i="2"/>
  <c r="G64" i="2" l="1"/>
  <c r="H64" i="2"/>
</calcChain>
</file>

<file path=xl/sharedStrings.xml><?xml version="1.0" encoding="utf-8"?>
<sst xmlns="http://schemas.openxmlformats.org/spreadsheetml/2006/main" count="121" uniqueCount="105">
  <si>
    <t>Подраздел: Обслуживание государственного внутреннего и муниципального долга</t>
  </si>
  <si>
    <t>Раздел: ОБСЛУЖИВАНИЕ ГОСУДАРСТВЕННОГО И МУНИЦИПАЛЬНОГО ДОЛГА</t>
  </si>
  <si>
    <t>Подраздел: Другие вопросы в области средств массовой информации</t>
  </si>
  <si>
    <t>Подраздел: Периодическая печать и издательства</t>
  </si>
  <si>
    <t>Раздел: СРЕДСТВА МАССОВОЙ ИНФОРМАЦИИ</t>
  </si>
  <si>
    <t>Подраздел: Физическая культура</t>
  </si>
  <si>
    <t>Раздел: ФИЗИЧЕСКАЯ КУЛЬТУРА И СПОРТ</t>
  </si>
  <si>
    <t>Подраздел: Другие вопросы в области социальной политики</t>
  </si>
  <si>
    <t>Подраздел: Охрана семьи и детства</t>
  </si>
  <si>
    <t>Подраздел: Социальное обеспечение населения</t>
  </si>
  <si>
    <t>Подраздел: Пенсионное обеспечение</t>
  </si>
  <si>
    <t>Раздел: СОЦИАЛЬНАЯ ПОЛИТИКА</t>
  </si>
  <si>
    <t>Подраздел: Другие вопросы в области здравоохранения</t>
  </si>
  <si>
    <t>Раздел: ЗДРАВООХРАНЕНИЕ</t>
  </si>
  <si>
    <t>Подраздел: Другие вопросы в области культуры, кинематографии</t>
  </si>
  <si>
    <t>Подраздел: Культура</t>
  </si>
  <si>
    <t>Раздел: КУЛЬТУРА, КИНЕМАТОГРАФИЯ</t>
  </si>
  <si>
    <t>Подраздел: Другие вопросы в области образования</t>
  </si>
  <si>
    <t>Подраздел: Молодежная политика</t>
  </si>
  <si>
    <t>Подраздел: Дополнительное образование детей</t>
  </si>
  <si>
    <t>Подраздел: Общее образование</t>
  </si>
  <si>
    <t>Подраздел: Дошкольное образование</t>
  </si>
  <si>
    <t>Раздел: ОБРАЗОВАНИЕ</t>
  </si>
  <si>
    <t>Подраздел: Другие вопросы в области охраны окружающей среды</t>
  </si>
  <si>
    <t>Раздел: ОХРАНА ОКРУЖАЮЩЕЙ СРЕДЫ</t>
  </si>
  <si>
    <t>Подраздел: Другие вопросы в области жилищно-коммунального хозяйства</t>
  </si>
  <si>
    <t>Подраздел: Благоустройство</t>
  </si>
  <si>
    <t>Подраздел: Коммунальное хозяйство</t>
  </si>
  <si>
    <t>Подраздел: Жилищное хозяйство</t>
  </si>
  <si>
    <t>Раздел: ЖИЛИЩНО-КОММУНАЛЬНОЕ ХОЗЯЙСТВО</t>
  </si>
  <si>
    <t>Подраздел: Другие вопросы в области национальной экономики</t>
  </si>
  <si>
    <t>Подраздел: Связь и информатика</t>
  </si>
  <si>
    <t>Подраздел: Дорожное хозяйство (дорожные фонды)</t>
  </si>
  <si>
    <t>Подраздел: Транспорт</t>
  </si>
  <si>
    <t>Подраздел: Сельское хозяйство и рыболовство</t>
  </si>
  <si>
    <t>Подраздел: Общеэкономические вопросы</t>
  </si>
  <si>
    <t>Раздел: НАЦИОНАЛЬНАЯ ЭКОНОМИКА</t>
  </si>
  <si>
    <t>Подраздел: Органы юстиции</t>
  </si>
  <si>
    <t>Раздел: НАЦИОНАЛЬНАЯ БЕЗОПАСНОСТЬ И ПРАВООХРАНИТЕЛЬНАЯ ДЕЯТЕЛЬНОСТЬ</t>
  </si>
  <si>
    <t>Подраздел: Другие общегосударственные вопросы</t>
  </si>
  <si>
    <t>Подраздел: Резервные фонды</t>
  </si>
  <si>
    <t>Подраздел: Обеспечение деятельности финансовых, налоговых и таможенных органов и органов финансового (финансово-бюджетного) надзора</t>
  </si>
  <si>
    <t>Подраздел: Судебная система</t>
  </si>
  <si>
    <t>Подраздел: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</si>
  <si>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Подраздел: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</si>
  <si>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Подраздел: Функционирование высшего должностного лица субъекта Российской Федерации и муниципального образования</t>
  </si>
  <si>
    <t>Раздел: ОБЩЕГОСУДАРСТВЕННЫЕ ВОПРОСЫ</t>
  </si>
  <si>
    <t>Наименование</t>
  </si>
  <si>
    <t>% исполнения к  утвержден-     ному плану года</t>
  </si>
  <si>
    <t>% исполнения к  уточненному плану года</t>
  </si>
  <si>
    <t>Приложение к пояснительной записке</t>
  </si>
  <si>
    <t>Рз, Пр</t>
  </si>
  <si>
    <t>Всего расходов:</t>
  </si>
  <si>
    <t xml:space="preserve">Пояснения по отклонениям, если отклонения составили 5% и более от уточненного плана на год в ту или другую сторону </t>
  </si>
  <si>
    <t>01.00</t>
  </si>
  <si>
    <t>03.00</t>
  </si>
  <si>
    <t>04.00</t>
  </si>
  <si>
    <t>05.00</t>
  </si>
  <si>
    <t>06.00</t>
  </si>
  <si>
    <t>07.00</t>
  </si>
  <si>
    <t>08.00</t>
  </si>
  <si>
    <t>09.00</t>
  </si>
  <si>
    <t>10.00</t>
  </si>
  <si>
    <t>11.00</t>
  </si>
  <si>
    <t>12.00</t>
  </si>
  <si>
    <t>13.00</t>
  </si>
  <si>
    <t>Подраздел: Обеспечение проведения выборов и референдумов</t>
  </si>
  <si>
    <t>Увеличен объем бюджетных ассигнований на проведение муниципальных выборов</t>
  </si>
  <si>
    <t xml:space="preserve">Пояснения по отклонениям, если отклонения составили 5% и более от утвержденного плана на год в ту или другую сторону </t>
  </si>
  <si>
    <t>Раздел: НАЦИОНАЛЬНАЯ ОБОРОНА</t>
  </si>
  <si>
    <t>Подраздел: Мобилизационная и вневойсковая подготовка</t>
  </si>
  <si>
    <t>02.00</t>
  </si>
  <si>
    <t>02.03</t>
  </si>
  <si>
    <t>Подраздел: Гражданская оборона</t>
  </si>
  <si>
    <t>тыс.рублей</t>
  </si>
  <si>
    <t>Увеличен объем бюджетных ассигнований на проведение муниципальных выборов и референдумов</t>
  </si>
  <si>
    <t>Увеличен объем иных межбюджетных трансфертов на финансовое обеспечение мероприятий, связанных с содержанием мест сбора и приема мобилизационых ресурсов</t>
  </si>
  <si>
    <t>Увеличен объем бюджетных ассигнований на выплату заработной платы и начислений на выплаты по оплате труда работникам муниципального учреждения</t>
  </si>
  <si>
    <t>Подраздел: Защита населения и территории от чрезвычайных ситуаций природного и техногенного характера, пожарная безопасность</t>
  </si>
  <si>
    <t>Подраздел: Спорт высших достижений</t>
  </si>
  <si>
    <t>Увеличен объем бюджетных ассигований на выплату заработной платы и начислений на выплаты по оплате труда работникам учреждения в связи с увеличением МРОТ</t>
  </si>
  <si>
    <t>Увеличен объем бюджетных ассигований на выплату заработной платы и начислений на выплаты по оплате труда работникам учреждений дополнительного образования детей в целях достижения целевого показателя</t>
  </si>
  <si>
    <t>Подраздел: Другие вопросы в области национальной безопасности и правоохранительной деятельности</t>
  </si>
  <si>
    <t>Увеличен объем бюджетных ассигнований на выплату заработной платы и начислений на выплаты по оплате труда в целях достижения целевого показателя и в связи с увеличением МРОТ</t>
  </si>
  <si>
    <t>Уменьшен объем бюджетных ассигнований путем внутреннего перераспределения на первоочередные расходы</t>
  </si>
  <si>
    <t>Потребность в непредвиденных расходах не возникала</t>
  </si>
  <si>
    <t>Сложилась экономия бюджетных ассигнований по результатам проведённых аукционов на ликвидацию мест несанкционированных свалок</t>
  </si>
  <si>
    <t>Уменьшен объем бюджетных ассигнований, в связи с отсутствием потребности</t>
  </si>
  <si>
    <t>Сведения о фактически произведенных расходах по разделам и подразделам классификации расходов бюджета городского округа Мегион Ханты-Мансийского автономного округа – Югры за 2025 год в сравнении с первоначально утвержденными  решением Думы города Мегиона о бюджете значениями и с уточненными значениями с учетом внесенных изменений</t>
  </si>
  <si>
    <t>Утвержденный план на 2025 год, утвержден решением Думы города Мегиона от 09.12.2024 №427</t>
  </si>
  <si>
    <t xml:space="preserve">Уточненный план на 2025 год, утвержден решением Думы города Мегиона от 25.12.2025 №43 (с учетом уведомлений ДФ ХМАО – Югры)                                                                                                                                                                                                                         
</t>
  </si>
  <si>
    <t>Исполнено за 2025 год</t>
  </si>
  <si>
    <t xml:space="preserve"> Увеличен объем бюджетных ассигнований на реализацию мероприятий по содействию трудоустройству граждан   (организация временного трудоустройства несовершеннолетних в возрасте от 14 до 18 лет в свободное от учёбы время</t>
  </si>
  <si>
    <t>Увеличен объем бюджетных ассигнований на реализацию мероприятий по ликвидации несанкционированных свалок за счет экологических платежей</t>
  </si>
  <si>
    <t>Финансирование осуществлялось за фактически выполненные работы</t>
  </si>
  <si>
    <t>Увеличен объем бюджетных ассигнований на предоставление субсидии на финансовое 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оказывающих коммунальные услуги населению города Мегиона, связанных с погашением задолженности за потребленные топливно-энергетические ресурсы, а также на возмещение ресурсоснабжающим организациям, осуществляющим регулируемый вид деятельности в сфере тепло-, водоснабжения и водоотведения, недополученных доходов в связи с применением понижающих коэффициентов к нормативам потребления коммунальных услуг и нормативам расхода тепловой энергии, используемой на подогрев холодной воды, для предоставления коммунальной услуги по горячему водоснабжению</t>
  </si>
  <si>
    <t>По условиям заключенного муниципального контракта на выполнение работ по строительству (реконструкции) автомобильных дорог общего пользования местного значения произведена выплата авансового платежа в размере 50% от стоимости контракта</t>
  </si>
  <si>
    <t>Увеличен объем бюджетных ассигнований на выплату заработной платы и начислений на выплаты по оплате труда</t>
  </si>
  <si>
    <t>Увеличен объем бюджетных ассигнований на выплату заработной платы и начислений на выплаты по оплате труда работникам учреждения</t>
  </si>
  <si>
    <t>Увеличен объем бюджетных ассигнований на реализацию мероприятий в области строительства и жилищных отношений, мероприятий по обеспечению устойчивого сокращения непригодного для проживания жилищного фонда</t>
  </si>
  <si>
    <t>Увеличен объем бюджетных ассигнований на предоставление единовременной денежной выплаты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операции, на оказание дополнительной меры социальной поддержки гражданам, оказавшим содействие в привлечении граждан к заключению контракта в Ханты-Мансийском автономном округе – Югре о прохождении военной службы в Вооруженных силах Российской Федерации, на мероприятия по предоставлению субсидии участникам специальной военной операции, членам их семей, состоящим на учете в качестве нуждающихся в жилых помещениях на приобретение (строительство) жилых помещений в собственность</t>
  </si>
  <si>
    <t>Уменьшен объем бюджетных ассигнований на поддержку животноводства сельхозпроизводителям</t>
  </si>
  <si>
    <t>Увеличен объем бюджетных ассигнований на материальное стимулирование граждан, участвующих в охране общественного порядка, пресечение преступлений и иных правонарушений</t>
  </si>
  <si>
    <t xml:space="preserve">Увеличен объем бюджетных ассигнований на выплату заработной платы и начислений на выплаты по оплате труда работникам культуры в целях достижения целевого показателя </t>
  </si>
  <si>
    <t>Уменьшен объем бюджетных ассигнований на реализацию мероприятий в области средств массовой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</si>
</sst>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\.00"/>
    <numFmt numFmtId="165" formatCode="0000"/>
    <numFmt numFmtId="166" formatCode="#,##0.0"/>
    <numFmt numFmtId="167" formatCode="#,##0.0;[Red]\-#,##0.0;0.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71">
    <xf numFmtId="0" fontId="0" fillId="0" borderId="0" xfId="0"/>
    <xf numFmtId="0" fontId="1" fillId="2" borderId="0" xfId="1" applyFill="1"/>
    <xf numFmtId="0" fontId="1" fillId="2" borderId="0" xfId="1" applyFill="1" applyBorder="1" applyProtection="1">
      <protection hidden="1"/>
    </xf>
    <xf numFmtId="0" fontId="1" fillId="2" borderId="0" xfId="1" applyNumberFormat="1" applyFont="1" applyFill="1" applyAlignment="1" applyProtection="1">
      <protection hidden="1"/>
    </xf>
    <xf numFmtId="0" fontId="4" fillId="2" borderId="0" xfId="1" applyFont="1" applyFill="1" applyBorder="1" applyProtection="1">
      <protection hidden="1"/>
    </xf>
    <xf numFmtId="0" fontId="4" fillId="2" borderId="0" xfId="1" applyFont="1" applyFill="1"/>
    <xf numFmtId="0" fontId="12" fillId="2" borderId="0" xfId="1" applyFont="1" applyFill="1"/>
    <xf numFmtId="0" fontId="12" fillId="2" borderId="0" xfId="1" applyFont="1" applyFill="1" applyProtection="1">
      <protection hidden="1"/>
    </xf>
    <xf numFmtId="0" fontId="14" fillId="2" borderId="0" xfId="1" applyNumberFormat="1" applyFont="1" applyFill="1" applyBorder="1" applyAlignment="1" applyProtection="1">
      <protection hidden="1"/>
    </xf>
    <xf numFmtId="0" fontId="14" fillId="2" borderId="0" xfId="1" applyFont="1" applyFill="1"/>
    <xf numFmtId="0" fontId="1" fillId="0" borderId="0" xfId="1" applyFill="1"/>
    <xf numFmtId="0" fontId="12" fillId="0" borderId="0" xfId="1" applyFont="1" applyFill="1" applyBorder="1" applyProtection="1">
      <protection hidden="1"/>
    </xf>
    <xf numFmtId="0" fontId="12" fillId="0" borderId="0" xfId="1" applyFont="1" applyFill="1" applyProtection="1">
      <protection hidden="1"/>
    </xf>
    <xf numFmtId="0" fontId="1" fillId="0" borderId="0" xfId="1" applyFill="1" applyBorder="1" applyProtection="1">
      <protection hidden="1"/>
    </xf>
    <xf numFmtId="0" fontId="4" fillId="0" borderId="0" xfId="1" applyFont="1" applyFill="1" applyBorder="1" applyProtection="1">
      <protection hidden="1"/>
    </xf>
    <xf numFmtId="0" fontId="4" fillId="0" borderId="0" xfId="1" applyFont="1" applyFill="1"/>
    <xf numFmtId="0" fontId="5" fillId="3" borderId="1" xfId="1" applyFont="1" applyFill="1" applyBorder="1" applyAlignment="1">
      <alignment vertical="center" wrapText="1"/>
    </xf>
    <xf numFmtId="0" fontId="5" fillId="3" borderId="1" xfId="1" applyFont="1" applyFill="1" applyBorder="1" applyAlignment="1" applyProtection="1">
      <alignment vertical="center" wrapText="1"/>
      <protection hidden="1"/>
    </xf>
    <xf numFmtId="0" fontId="7" fillId="3" borderId="1" xfId="1" applyFont="1" applyFill="1" applyBorder="1" applyAlignment="1" applyProtection="1">
      <alignment vertical="center"/>
      <protection hidden="1"/>
    </xf>
    <xf numFmtId="0" fontId="12" fillId="0" borderId="0" xfId="1" applyFont="1" applyFill="1"/>
    <xf numFmtId="0" fontId="12" fillId="2" borderId="0" xfId="1" applyNumberFormat="1" applyFont="1" applyFill="1" applyBorder="1" applyAlignment="1" applyProtection="1">
      <protection hidden="1"/>
    </xf>
    <xf numFmtId="0" fontId="12" fillId="2" borderId="0" xfId="1" applyFont="1" applyFill="1" applyBorder="1" applyProtection="1">
      <protection hidden="1"/>
    </xf>
    <xf numFmtId="0" fontId="5" fillId="3" borderId="1" xfId="1" applyFont="1" applyFill="1" applyBorder="1" applyAlignment="1">
      <alignment vertical="center"/>
    </xf>
    <xf numFmtId="0" fontId="16" fillId="0" borderId="0" xfId="0" applyFont="1"/>
    <xf numFmtId="0" fontId="7" fillId="3" borderId="1" xfId="1" applyFont="1" applyFill="1" applyBorder="1" applyAlignment="1">
      <alignment vertical="center"/>
    </xf>
    <xf numFmtId="0" fontId="12" fillId="0" borderId="0" xfId="1" applyNumberFormat="1" applyFont="1" applyFill="1" applyBorder="1" applyAlignment="1" applyProtection="1">
      <alignment wrapText="1"/>
      <protection hidden="1"/>
    </xf>
    <xf numFmtId="0" fontId="12" fillId="0" borderId="0" xfId="1" applyFont="1" applyFill="1" applyAlignment="1">
      <alignment horizontal="right"/>
    </xf>
    <xf numFmtId="0" fontId="13" fillId="0" borderId="1" xfId="1" applyNumberFormat="1" applyFont="1" applyFill="1" applyBorder="1" applyAlignment="1" applyProtection="1">
      <alignment horizontal="center" vertical="center"/>
      <protection hidden="1"/>
    </xf>
    <xf numFmtId="165" fontId="8" fillId="0" borderId="1" xfId="1" applyNumberFormat="1" applyFont="1" applyFill="1" applyBorder="1" applyAlignment="1" applyProtection="1">
      <alignment vertical="center" wrapText="1"/>
      <protection hidden="1"/>
    </xf>
    <xf numFmtId="49" fontId="8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8" fillId="0" borderId="1" xfId="1" applyNumberFormat="1" applyFont="1" applyFill="1" applyBorder="1" applyAlignment="1" applyProtection="1">
      <alignment horizontal="center" vertical="center"/>
      <protection hidden="1"/>
    </xf>
    <xf numFmtId="165" fontId="6" fillId="0" borderId="1" xfId="1" applyNumberFormat="1" applyFont="1" applyFill="1" applyBorder="1" applyAlignment="1" applyProtection="1">
      <alignment vertical="center" wrapText="1"/>
      <protection hidden="1"/>
    </xf>
    <xf numFmtId="164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horizontal="center" vertical="center"/>
      <protection hidden="1"/>
    </xf>
    <xf numFmtId="4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" xfId="1" applyNumberFormat="1" applyFont="1" applyFill="1" applyBorder="1" applyAlignment="1" applyProtection="1">
      <alignment vertical="center"/>
      <protection hidden="1"/>
    </xf>
    <xf numFmtId="0" fontId="17" fillId="0" borderId="1" xfId="1" applyNumberFormat="1" applyFont="1" applyFill="1" applyBorder="1" applyAlignment="1" applyProtection="1">
      <alignment horizontal="center" vertical="center"/>
      <protection hidden="1"/>
    </xf>
    <xf numFmtId="166" fontId="17" fillId="0" borderId="1" xfId="1" applyNumberFormat="1" applyFont="1" applyFill="1" applyBorder="1" applyAlignment="1" applyProtection="1">
      <alignment horizontal="center" vertical="center"/>
      <protection hidden="1"/>
    </xf>
    <xf numFmtId="166" fontId="7" fillId="0" borderId="1" xfId="1" applyNumberFormat="1" applyFont="1" applyFill="1" applyBorder="1" applyAlignment="1" applyProtection="1">
      <alignment horizontal="center" vertical="center"/>
      <protection hidden="1"/>
    </xf>
    <xf numFmtId="167" fontId="5" fillId="0" borderId="1" xfId="2" applyNumberFormat="1" applyFont="1" applyFill="1" applyBorder="1" applyAlignment="1" applyProtection="1">
      <alignment horizontal="center" vertical="center"/>
      <protection hidden="1"/>
    </xf>
    <xf numFmtId="167" fontId="5" fillId="0" borderId="1" xfId="0" applyNumberFormat="1" applyFont="1" applyFill="1" applyBorder="1" applyAlignment="1" applyProtection="1">
      <alignment horizontal="center" vertical="center"/>
      <protection hidden="1"/>
    </xf>
    <xf numFmtId="166" fontId="5" fillId="0" borderId="1" xfId="1" applyNumberFormat="1" applyFont="1" applyFill="1" applyBorder="1" applyAlignment="1" applyProtection="1">
      <alignment horizontal="center" vertical="center"/>
      <protection hidden="1"/>
    </xf>
    <xf numFmtId="166" fontId="11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1" xfId="1" applyFont="1" applyFill="1" applyBorder="1" applyAlignment="1" applyProtection="1">
      <alignment vertical="center" wrapText="1"/>
      <protection hidden="1"/>
    </xf>
    <xf numFmtId="0" fontId="5" fillId="0" borderId="1" xfId="1" applyFont="1" applyFill="1" applyBorder="1" applyAlignment="1">
      <alignment vertical="center"/>
    </xf>
    <xf numFmtId="2" fontId="5" fillId="0" borderId="1" xfId="1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1" applyFont="1" applyFill="1" applyBorder="1"/>
    <xf numFmtId="0" fontId="5" fillId="0" borderId="1" xfId="1" applyFont="1" applyFill="1" applyBorder="1" applyAlignment="1" applyProtection="1">
      <alignment vertical="center"/>
      <protection hidden="1"/>
    </xf>
    <xf numFmtId="0" fontId="7" fillId="0" borderId="1" xfId="1" applyFont="1" applyFill="1" applyBorder="1" applyAlignment="1" applyProtection="1">
      <alignment vertical="center"/>
      <protection hidden="1"/>
    </xf>
    <xf numFmtId="0" fontId="7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 applyProtection="1">
      <alignment vertical="center" wrapText="1"/>
      <protection hidden="1"/>
    </xf>
    <xf numFmtId="0" fontId="6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  <protection hidden="1"/>
    </xf>
    <xf numFmtId="0" fontId="8" fillId="0" borderId="1" xfId="0" applyFont="1" applyFill="1" applyBorder="1" applyAlignment="1">
      <alignment vertical="center"/>
    </xf>
    <xf numFmtId="0" fontId="15" fillId="0" borderId="1" xfId="1" applyFont="1" applyFill="1" applyBorder="1"/>
    <xf numFmtId="0" fontId="2" fillId="0" borderId="1" xfId="1" applyFont="1" applyFill="1" applyBorder="1" applyProtection="1">
      <protection hidden="1"/>
    </xf>
    <xf numFmtId="0" fontId="5" fillId="0" borderId="1" xfId="1" applyFont="1" applyFill="1" applyBorder="1" applyAlignment="1" applyProtection="1">
      <alignment horizontal="justify" vertical="center"/>
      <protection hidden="1"/>
    </xf>
    <xf numFmtId="0" fontId="15" fillId="0" borderId="1" xfId="1" applyFont="1" applyFill="1" applyBorder="1" applyProtection="1">
      <protection hidden="1"/>
    </xf>
    <xf numFmtId="0" fontId="5" fillId="0" borderId="1" xfId="1" applyFont="1" applyFill="1" applyBorder="1" applyAlignment="1">
      <alignment wrapText="1"/>
    </xf>
    <xf numFmtId="0" fontId="15" fillId="2" borderId="0" xfId="1" applyFont="1" applyFill="1" applyAlignment="1">
      <alignment horizontal="right"/>
    </xf>
    <xf numFmtId="1" fontId="11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0" xfId="1" applyNumberFormat="1" applyFont="1" applyFill="1" applyAlignment="1" applyProtection="1">
      <alignment horizontal="center" wrapText="1"/>
      <protection hidden="1"/>
    </xf>
    <xf numFmtId="0" fontId="18" fillId="0" borderId="0" xfId="0" applyFont="1" applyFill="1" applyAlignment="1">
      <alignment horizont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showGridLines="0" tabSelected="1" zoomScaleNormal="100" workbookViewId="0">
      <pane ySplit="6" topLeftCell="A7" activePane="bottomLeft" state="frozen"/>
      <selection pane="bottomLeft" activeCell="I57" sqref="I57"/>
    </sheetView>
  </sheetViews>
  <sheetFormatPr defaultColWidth="9.140625" defaultRowHeight="12.75" x14ac:dyDescent="0.2"/>
  <cols>
    <col min="1" max="1" width="4" style="1" customWidth="1"/>
    <col min="2" max="2" width="52.28515625" style="1" customWidth="1"/>
    <col min="3" max="3" width="9.140625" style="1" customWidth="1"/>
    <col min="4" max="4" width="14.7109375" style="1" customWidth="1"/>
    <col min="5" max="5" width="15" style="1" customWidth="1"/>
    <col min="6" max="6" width="12.140625" style="1" customWidth="1"/>
    <col min="7" max="7" width="13.42578125" style="1" customWidth="1"/>
    <col min="8" max="8" width="12.140625" style="1" customWidth="1"/>
    <col min="9" max="9" width="49.5703125" style="1" customWidth="1"/>
    <col min="10" max="10" width="44.7109375" style="1" customWidth="1"/>
    <col min="11" max="235" width="9.140625" style="1" customWidth="1"/>
    <col min="236" max="16384" width="9.140625" style="1"/>
  </cols>
  <sheetData>
    <row r="1" spans="1:19" s="6" customFormat="1" ht="21.75" customHeight="1" x14ac:dyDescent="0.25">
      <c r="J1" s="62" t="s">
        <v>50</v>
      </c>
    </row>
    <row r="2" spans="1:19" s="19" customFormat="1" ht="36.75" customHeight="1" x14ac:dyDescent="0.25">
      <c r="A2" s="12"/>
      <c r="B2" s="65" t="s">
        <v>88</v>
      </c>
      <c r="C2" s="66"/>
      <c r="D2" s="66"/>
      <c r="E2" s="66"/>
      <c r="F2" s="66"/>
      <c r="G2" s="66"/>
      <c r="H2" s="66"/>
      <c r="I2" s="66"/>
      <c r="J2" s="66"/>
    </row>
    <row r="3" spans="1:19" s="19" customFormat="1" ht="12.75" customHeight="1" x14ac:dyDescent="0.2">
      <c r="A3" s="12"/>
      <c r="B3" s="25"/>
      <c r="C3" s="11"/>
      <c r="D3" s="11"/>
      <c r="E3" s="11"/>
      <c r="F3" s="11"/>
      <c r="G3" s="11"/>
      <c r="H3" s="11"/>
      <c r="I3" s="12"/>
      <c r="J3" s="26" t="s">
        <v>74</v>
      </c>
    </row>
    <row r="4" spans="1:19" s="19" customFormat="1" ht="37.5" customHeight="1" x14ac:dyDescent="0.2">
      <c r="A4" s="11"/>
      <c r="B4" s="67" t="s">
        <v>47</v>
      </c>
      <c r="C4" s="67" t="s">
        <v>51</v>
      </c>
      <c r="D4" s="67" t="s">
        <v>89</v>
      </c>
      <c r="E4" s="67" t="s">
        <v>90</v>
      </c>
      <c r="F4" s="67" t="s">
        <v>91</v>
      </c>
      <c r="G4" s="67" t="s">
        <v>48</v>
      </c>
      <c r="H4" s="67" t="s">
        <v>49</v>
      </c>
      <c r="I4" s="70" t="s">
        <v>68</v>
      </c>
      <c r="J4" s="69" t="s">
        <v>53</v>
      </c>
    </row>
    <row r="5" spans="1:19" s="19" customFormat="1" ht="11.25" customHeight="1" x14ac:dyDescent="0.2">
      <c r="A5" s="11"/>
      <c r="B5" s="67"/>
      <c r="C5" s="67"/>
      <c r="D5" s="68"/>
      <c r="E5" s="68"/>
      <c r="F5" s="68"/>
      <c r="G5" s="68"/>
      <c r="H5" s="68"/>
      <c r="I5" s="68"/>
      <c r="J5" s="68"/>
    </row>
    <row r="6" spans="1:19" s="19" customFormat="1" ht="81.75" customHeight="1" x14ac:dyDescent="0.2">
      <c r="A6" s="11"/>
      <c r="B6" s="67"/>
      <c r="C6" s="67"/>
      <c r="D6" s="68"/>
      <c r="E6" s="68"/>
      <c r="F6" s="68"/>
      <c r="G6" s="68"/>
      <c r="H6" s="68"/>
      <c r="I6" s="68"/>
      <c r="J6" s="68"/>
      <c r="K6" s="63"/>
      <c r="L6" s="63"/>
      <c r="M6" s="63"/>
      <c r="N6" s="63"/>
      <c r="O6" s="63"/>
      <c r="P6" s="63"/>
      <c r="Q6" s="63"/>
      <c r="R6" s="63"/>
      <c r="S6" s="64"/>
    </row>
    <row r="7" spans="1:19" s="10" customFormat="1" ht="12.75" customHeight="1" x14ac:dyDescent="0.2">
      <c r="A7" s="13"/>
      <c r="B7" s="27">
        <v>1</v>
      </c>
      <c r="C7" s="27">
        <v>2</v>
      </c>
      <c r="D7" s="27">
        <v>3</v>
      </c>
      <c r="E7" s="27">
        <v>4</v>
      </c>
      <c r="F7" s="27">
        <v>5</v>
      </c>
      <c r="G7" s="27">
        <v>6</v>
      </c>
      <c r="H7" s="27">
        <v>7</v>
      </c>
      <c r="I7" s="27">
        <v>8</v>
      </c>
      <c r="J7" s="27">
        <v>9</v>
      </c>
      <c r="K7" s="63"/>
      <c r="L7" s="63"/>
      <c r="M7" s="63"/>
      <c r="N7" s="63"/>
      <c r="O7" s="63"/>
      <c r="P7" s="63"/>
      <c r="Q7" s="63"/>
      <c r="R7" s="63"/>
      <c r="S7" s="64"/>
    </row>
    <row r="8" spans="1:19" s="15" customFormat="1" ht="24.75" customHeight="1" x14ac:dyDescent="0.2">
      <c r="A8" s="14"/>
      <c r="B8" s="28" t="s">
        <v>46</v>
      </c>
      <c r="C8" s="29" t="s">
        <v>54</v>
      </c>
      <c r="D8" s="30">
        <f>D9+D10+D11+D12+D13+D16+D17+D18</f>
        <v>624338.30000000005</v>
      </c>
      <c r="E8" s="39">
        <f>E9+E10+E11+E12+E13+E16+E17+E18</f>
        <v>699789.8</v>
      </c>
      <c r="F8" s="39">
        <f>F9+F10+F11+F12+F13+F16+F17+F18</f>
        <v>668182.30000000005</v>
      </c>
      <c r="G8" s="39">
        <f>SUM(F8/D8)*100</f>
        <v>107.02247483455685</v>
      </c>
      <c r="H8" s="39">
        <f>SUM(F8/E8)*100</f>
        <v>95.483286552619091</v>
      </c>
      <c r="I8" s="58"/>
      <c r="J8" s="48"/>
    </row>
    <row r="9" spans="1:19" s="10" customFormat="1" ht="28.5" customHeight="1" x14ac:dyDescent="0.2">
      <c r="A9" s="13"/>
      <c r="B9" s="31" t="s">
        <v>45</v>
      </c>
      <c r="C9" s="32">
        <v>102</v>
      </c>
      <c r="D9" s="33">
        <v>7842.6</v>
      </c>
      <c r="E9" s="40">
        <v>8470.4</v>
      </c>
      <c r="F9" s="40">
        <v>8309.2999999999993</v>
      </c>
      <c r="G9" s="42">
        <f>SUM(F9/D9)*100</f>
        <v>105.95083263203529</v>
      </c>
      <c r="H9" s="42">
        <f t="shared" ref="H9:H64" si="0">SUM(F9/E9)*100</f>
        <v>98.098082735171886</v>
      </c>
      <c r="I9" s="44" t="s">
        <v>97</v>
      </c>
      <c r="J9" s="44"/>
    </row>
    <row r="10" spans="1:19" s="10" customFormat="1" ht="43.5" customHeight="1" x14ac:dyDescent="0.2">
      <c r="A10" s="13"/>
      <c r="B10" s="31" t="s">
        <v>44</v>
      </c>
      <c r="C10" s="32">
        <v>103</v>
      </c>
      <c r="D10" s="33">
        <v>11986</v>
      </c>
      <c r="E10" s="40">
        <v>12779.6</v>
      </c>
      <c r="F10" s="40">
        <v>12665.6</v>
      </c>
      <c r="G10" s="42">
        <f t="shared" ref="G10:G64" si="1">SUM(F10/D10)*100</f>
        <v>105.66994827298515</v>
      </c>
      <c r="H10" s="42">
        <f t="shared" si="0"/>
        <v>99.107953300572788</v>
      </c>
      <c r="I10" s="44" t="s">
        <v>97</v>
      </c>
      <c r="J10" s="45"/>
    </row>
    <row r="11" spans="1:19" s="10" customFormat="1" ht="41.25" customHeight="1" x14ac:dyDescent="0.2">
      <c r="A11" s="13"/>
      <c r="B11" s="31" t="s">
        <v>43</v>
      </c>
      <c r="C11" s="32">
        <v>104</v>
      </c>
      <c r="D11" s="33">
        <v>301421.59999999998</v>
      </c>
      <c r="E11" s="40">
        <v>349013.9</v>
      </c>
      <c r="F11" s="40">
        <v>334776.2</v>
      </c>
      <c r="G11" s="42">
        <f t="shared" si="1"/>
        <v>111.06576303755273</v>
      </c>
      <c r="H11" s="42">
        <f t="shared" si="0"/>
        <v>95.920592274405109</v>
      </c>
      <c r="I11" s="44" t="s">
        <v>97</v>
      </c>
      <c r="J11" s="45"/>
    </row>
    <row r="12" spans="1:19" ht="63" customHeight="1" x14ac:dyDescent="0.2">
      <c r="A12" s="2"/>
      <c r="B12" s="31" t="s">
        <v>42</v>
      </c>
      <c r="C12" s="32">
        <v>105</v>
      </c>
      <c r="D12" s="33">
        <v>6.9</v>
      </c>
      <c r="E12" s="40">
        <v>6.9</v>
      </c>
      <c r="F12" s="40">
        <v>6.9</v>
      </c>
      <c r="G12" s="42">
        <f t="shared" si="1"/>
        <v>100</v>
      </c>
      <c r="H12" s="42">
        <f t="shared" si="0"/>
        <v>100</v>
      </c>
      <c r="I12" s="44"/>
      <c r="J12" s="44"/>
    </row>
    <row r="13" spans="1:19" ht="39" customHeight="1" x14ac:dyDescent="0.2">
      <c r="A13" s="2"/>
      <c r="B13" s="31" t="s">
        <v>41</v>
      </c>
      <c r="C13" s="32">
        <v>106</v>
      </c>
      <c r="D13" s="33">
        <v>56300.5</v>
      </c>
      <c r="E13" s="40">
        <v>59223.8</v>
      </c>
      <c r="F13" s="40">
        <v>58786.8</v>
      </c>
      <c r="G13" s="42">
        <f t="shared" si="1"/>
        <v>104.41612419072655</v>
      </c>
      <c r="H13" s="42">
        <f t="shared" si="0"/>
        <v>99.262120971636406</v>
      </c>
      <c r="I13" s="44"/>
      <c r="J13" s="45"/>
    </row>
    <row r="14" spans="1:19" ht="49.5" hidden="1" customHeight="1" x14ac:dyDescent="0.2">
      <c r="A14" s="2"/>
      <c r="B14" s="31" t="s">
        <v>66</v>
      </c>
      <c r="C14" s="32">
        <v>107</v>
      </c>
      <c r="D14" s="33">
        <v>0</v>
      </c>
      <c r="E14" s="40">
        <v>0</v>
      </c>
      <c r="F14" s="40">
        <v>0</v>
      </c>
      <c r="G14" s="42"/>
      <c r="H14" s="42" t="e">
        <f t="shared" si="0"/>
        <v>#DIV/0!</v>
      </c>
      <c r="I14" s="16" t="s">
        <v>67</v>
      </c>
      <c r="J14" s="45"/>
    </row>
    <row r="15" spans="1:19" ht="39" hidden="1" customHeight="1" x14ac:dyDescent="0.2">
      <c r="A15" s="2"/>
      <c r="B15" s="31" t="s">
        <v>66</v>
      </c>
      <c r="C15" s="32">
        <v>107</v>
      </c>
      <c r="D15" s="33">
        <v>0</v>
      </c>
      <c r="E15" s="40">
        <v>0</v>
      </c>
      <c r="F15" s="40">
        <v>0</v>
      </c>
      <c r="G15" s="42">
        <v>0</v>
      </c>
      <c r="H15" s="42" t="e">
        <f t="shared" si="0"/>
        <v>#DIV/0!</v>
      </c>
      <c r="I15" s="17" t="s">
        <v>75</v>
      </c>
      <c r="J15" s="45"/>
    </row>
    <row r="16" spans="1:19" ht="39" customHeight="1" x14ac:dyDescent="0.2">
      <c r="A16" s="2"/>
      <c r="B16" s="31" t="s">
        <v>66</v>
      </c>
      <c r="C16" s="32">
        <v>107</v>
      </c>
      <c r="D16" s="33">
        <v>0</v>
      </c>
      <c r="E16" s="40">
        <v>8138</v>
      </c>
      <c r="F16" s="40">
        <v>8138</v>
      </c>
      <c r="G16" s="42">
        <v>0</v>
      </c>
      <c r="H16" s="42">
        <f t="shared" si="0"/>
        <v>100</v>
      </c>
      <c r="I16" s="44" t="s">
        <v>67</v>
      </c>
      <c r="J16" s="45"/>
    </row>
    <row r="17" spans="1:11" ht="36.75" customHeight="1" x14ac:dyDescent="0.25">
      <c r="A17" s="2"/>
      <c r="B17" s="31" t="s">
        <v>40</v>
      </c>
      <c r="C17" s="32">
        <v>111</v>
      </c>
      <c r="D17" s="33">
        <v>1500</v>
      </c>
      <c r="E17" s="40">
        <v>1500</v>
      </c>
      <c r="F17" s="40">
        <v>0</v>
      </c>
      <c r="G17" s="42">
        <f t="shared" si="1"/>
        <v>0</v>
      </c>
      <c r="H17" s="42">
        <f t="shared" si="0"/>
        <v>0</v>
      </c>
      <c r="I17" s="49" t="s">
        <v>85</v>
      </c>
      <c r="J17" s="49" t="s">
        <v>85</v>
      </c>
      <c r="K17" s="23"/>
    </row>
    <row r="18" spans="1:11" ht="38.25" customHeight="1" x14ac:dyDescent="0.2">
      <c r="A18" s="2"/>
      <c r="B18" s="31" t="s">
        <v>39</v>
      </c>
      <c r="C18" s="32">
        <v>113</v>
      </c>
      <c r="D18" s="33">
        <v>245280.7</v>
      </c>
      <c r="E18" s="40">
        <v>260657.2</v>
      </c>
      <c r="F18" s="40">
        <v>245499.5</v>
      </c>
      <c r="G18" s="42">
        <f t="shared" si="1"/>
        <v>100.08920392024321</v>
      </c>
      <c r="H18" s="42">
        <f t="shared" si="0"/>
        <v>94.184814384563325</v>
      </c>
      <c r="I18" s="44"/>
      <c r="J18" s="52" t="s">
        <v>94</v>
      </c>
    </row>
    <row r="19" spans="1:11" s="5" customFormat="1" ht="25.5" hidden="1" customHeight="1" x14ac:dyDescent="0.2">
      <c r="A19" s="4"/>
      <c r="B19" s="28" t="s">
        <v>69</v>
      </c>
      <c r="C19" s="29" t="s">
        <v>71</v>
      </c>
      <c r="D19" s="30">
        <v>0</v>
      </c>
      <c r="E19" s="39">
        <v>0</v>
      </c>
      <c r="F19" s="39">
        <v>0</v>
      </c>
      <c r="G19" s="39">
        <v>0</v>
      </c>
      <c r="H19" s="39">
        <v>0</v>
      </c>
      <c r="I19" s="18"/>
      <c r="J19" s="24"/>
    </row>
    <row r="20" spans="1:11" ht="36" hidden="1" x14ac:dyDescent="0.2">
      <c r="A20" s="2"/>
      <c r="B20" s="31" t="s">
        <v>70</v>
      </c>
      <c r="C20" s="34" t="s">
        <v>72</v>
      </c>
      <c r="D20" s="35">
        <v>0</v>
      </c>
      <c r="E20" s="40">
        <v>0</v>
      </c>
      <c r="F20" s="40">
        <v>0</v>
      </c>
      <c r="G20" s="42">
        <v>0</v>
      </c>
      <c r="H20" s="42">
        <v>0</v>
      </c>
      <c r="I20" s="16" t="s">
        <v>76</v>
      </c>
      <c r="J20" s="22"/>
    </row>
    <row r="21" spans="1:11" s="5" customFormat="1" ht="25.5" customHeight="1" x14ac:dyDescent="0.2">
      <c r="A21" s="4"/>
      <c r="B21" s="28" t="s">
        <v>38</v>
      </c>
      <c r="C21" s="29" t="s">
        <v>55</v>
      </c>
      <c r="D21" s="30">
        <f>D22+D23+D24+D25</f>
        <v>75246.3</v>
      </c>
      <c r="E21" s="39">
        <f>E22+E23+E24+E25</f>
        <v>85676.3</v>
      </c>
      <c r="F21" s="39">
        <f>F22+F23+F24+F25</f>
        <v>84966.099999999991</v>
      </c>
      <c r="G21" s="39">
        <f t="shared" si="1"/>
        <v>112.91731287784248</v>
      </c>
      <c r="H21" s="39">
        <f t="shared" si="0"/>
        <v>99.171065977405632</v>
      </c>
      <c r="I21" s="50"/>
      <c r="J21" s="51"/>
    </row>
    <row r="22" spans="1:11" ht="24" customHeight="1" x14ac:dyDescent="0.2">
      <c r="A22" s="2"/>
      <c r="B22" s="31" t="s">
        <v>37</v>
      </c>
      <c r="C22" s="32">
        <v>304</v>
      </c>
      <c r="D22" s="35">
        <v>8859.1</v>
      </c>
      <c r="E22" s="40">
        <v>8938.7999999999993</v>
      </c>
      <c r="F22" s="40">
        <v>8928.1</v>
      </c>
      <c r="G22" s="42">
        <f t="shared" si="1"/>
        <v>100.77886015509476</v>
      </c>
      <c r="H22" s="42">
        <f t="shared" si="0"/>
        <v>99.880297131606042</v>
      </c>
      <c r="I22" s="52"/>
      <c r="J22" s="45"/>
    </row>
    <row r="23" spans="1:11" ht="43.5" customHeight="1" x14ac:dyDescent="0.2">
      <c r="A23" s="2"/>
      <c r="B23" s="31" t="s">
        <v>73</v>
      </c>
      <c r="C23" s="32">
        <v>309</v>
      </c>
      <c r="D23" s="33">
        <v>9467.9</v>
      </c>
      <c r="E23" s="40">
        <v>8708</v>
      </c>
      <c r="F23" s="40">
        <v>8708</v>
      </c>
      <c r="G23" s="42">
        <f>SUM(F23/D23)*100</f>
        <v>91.973932973521059</v>
      </c>
      <c r="H23" s="42">
        <f t="shared" si="0"/>
        <v>100</v>
      </c>
      <c r="I23" s="44" t="s">
        <v>84</v>
      </c>
      <c r="J23" s="45"/>
    </row>
    <row r="24" spans="1:11" ht="45.75" customHeight="1" x14ac:dyDescent="0.2">
      <c r="A24" s="2"/>
      <c r="B24" s="31" t="s">
        <v>78</v>
      </c>
      <c r="C24" s="32">
        <v>310</v>
      </c>
      <c r="D24" s="33">
        <v>56527.8</v>
      </c>
      <c r="E24" s="40">
        <v>66843.3</v>
      </c>
      <c r="F24" s="40">
        <v>66228.800000000003</v>
      </c>
      <c r="G24" s="42">
        <f>SUM(F24/D24)*100</f>
        <v>117.16146745495138</v>
      </c>
      <c r="H24" s="42">
        <f>F24/E24*100</f>
        <v>99.080685723176444</v>
      </c>
      <c r="I24" s="59" t="s">
        <v>98</v>
      </c>
      <c r="J24" s="45"/>
    </row>
    <row r="25" spans="1:11" ht="46.5" customHeight="1" x14ac:dyDescent="0.2">
      <c r="A25" s="2"/>
      <c r="B25" s="31" t="s">
        <v>82</v>
      </c>
      <c r="C25" s="32">
        <v>314</v>
      </c>
      <c r="D25" s="33">
        <v>391.5</v>
      </c>
      <c r="E25" s="40">
        <v>1186.2</v>
      </c>
      <c r="F25" s="40">
        <v>1101.2</v>
      </c>
      <c r="G25" s="42">
        <f>SUM(F25/D25)*100</f>
        <v>281.27713920817371</v>
      </c>
      <c r="H25" s="42">
        <f>SUM(F25/E25)*100</f>
        <v>92.834260664306186</v>
      </c>
      <c r="I25" s="59" t="s">
        <v>102</v>
      </c>
      <c r="J25" s="52" t="s">
        <v>94</v>
      </c>
    </row>
    <row r="26" spans="1:11" s="5" customFormat="1" ht="24.75" customHeight="1" x14ac:dyDescent="0.2">
      <c r="A26" s="4"/>
      <c r="B26" s="28" t="s">
        <v>36</v>
      </c>
      <c r="C26" s="29" t="s">
        <v>56</v>
      </c>
      <c r="D26" s="30">
        <f>D27+D28+D29+D30+D31+D32</f>
        <v>899076.49999999988</v>
      </c>
      <c r="E26" s="39">
        <f>E27+E28+E29+E30+E31+E32</f>
        <v>919392.4</v>
      </c>
      <c r="F26" s="39">
        <f>F27+F28+F29+F30+F31+F32</f>
        <v>862926</v>
      </c>
      <c r="G26" s="39">
        <f>SUM(F26/D26)*100</f>
        <v>95.979151940908267</v>
      </c>
      <c r="H26" s="39">
        <f>SUM(F26/E26)*100</f>
        <v>93.85829162825361</v>
      </c>
      <c r="I26" s="50"/>
      <c r="J26" s="51"/>
    </row>
    <row r="27" spans="1:11" ht="53.25" customHeight="1" x14ac:dyDescent="0.2">
      <c r="A27" s="2"/>
      <c r="B27" s="31" t="s">
        <v>35</v>
      </c>
      <c r="C27" s="32">
        <v>401</v>
      </c>
      <c r="D27" s="33">
        <v>12123.3</v>
      </c>
      <c r="E27" s="41">
        <v>15031</v>
      </c>
      <c r="F27" s="41">
        <v>15030.9</v>
      </c>
      <c r="G27" s="42">
        <f t="shared" si="1"/>
        <v>123.98356883026899</v>
      </c>
      <c r="H27" s="42">
        <f t="shared" si="0"/>
        <v>99.999334708269572</v>
      </c>
      <c r="I27" s="44" t="s">
        <v>92</v>
      </c>
      <c r="J27" s="44"/>
    </row>
    <row r="28" spans="1:11" ht="39" customHeight="1" x14ac:dyDescent="0.2">
      <c r="A28" s="2"/>
      <c r="B28" s="31" t="s">
        <v>34</v>
      </c>
      <c r="C28" s="32">
        <v>405</v>
      </c>
      <c r="D28" s="33">
        <v>12901.6</v>
      </c>
      <c r="E28" s="41">
        <v>3444.6</v>
      </c>
      <c r="F28" s="41">
        <v>894</v>
      </c>
      <c r="G28" s="42">
        <f t="shared" si="1"/>
        <v>6.9293731010107269</v>
      </c>
      <c r="H28" s="42">
        <f t="shared" si="0"/>
        <v>25.953666608604774</v>
      </c>
      <c r="I28" s="44" t="s">
        <v>101</v>
      </c>
      <c r="J28" s="52" t="s">
        <v>94</v>
      </c>
    </row>
    <row r="29" spans="1:11" ht="24" x14ac:dyDescent="0.2">
      <c r="A29" s="2"/>
      <c r="B29" s="31" t="s">
        <v>33</v>
      </c>
      <c r="C29" s="32">
        <v>408</v>
      </c>
      <c r="D29" s="33">
        <v>36092.800000000003</v>
      </c>
      <c r="E29" s="41">
        <v>36834.300000000003</v>
      </c>
      <c r="F29" s="41">
        <v>33513.699999999997</v>
      </c>
      <c r="G29" s="42">
        <f t="shared" si="1"/>
        <v>92.854253479918412</v>
      </c>
      <c r="H29" s="42">
        <f t="shared" si="0"/>
        <v>90.985032971985333</v>
      </c>
      <c r="I29" s="52" t="s">
        <v>94</v>
      </c>
      <c r="J29" s="52" t="s">
        <v>94</v>
      </c>
    </row>
    <row r="30" spans="1:11" ht="60" x14ac:dyDescent="0.2">
      <c r="A30" s="2"/>
      <c r="B30" s="31" t="s">
        <v>32</v>
      </c>
      <c r="C30" s="32">
        <v>409</v>
      </c>
      <c r="D30" s="33">
        <v>730509.7</v>
      </c>
      <c r="E30" s="41">
        <v>734418.3</v>
      </c>
      <c r="F30" s="41">
        <v>685242.4</v>
      </c>
      <c r="G30" s="42">
        <f t="shared" si="1"/>
        <v>93.803326636182931</v>
      </c>
      <c r="H30" s="42">
        <f t="shared" si="0"/>
        <v>93.304102035583796</v>
      </c>
      <c r="I30" s="44" t="s">
        <v>96</v>
      </c>
      <c r="J30" s="44" t="s">
        <v>96</v>
      </c>
    </row>
    <row r="31" spans="1:11" ht="33.75" customHeight="1" x14ac:dyDescent="0.2">
      <c r="A31" s="2"/>
      <c r="B31" s="31" t="s">
        <v>31</v>
      </c>
      <c r="C31" s="32">
        <v>410</v>
      </c>
      <c r="D31" s="33">
        <v>49418.7</v>
      </c>
      <c r="E31" s="41">
        <v>48718.5</v>
      </c>
      <c r="F31" s="41">
        <v>48255.1</v>
      </c>
      <c r="G31" s="42">
        <f t="shared" si="1"/>
        <v>97.645425719413907</v>
      </c>
      <c r="H31" s="42">
        <f t="shared" si="0"/>
        <v>99.048821289653816</v>
      </c>
      <c r="I31" s="47"/>
      <c r="J31" s="45"/>
    </row>
    <row r="32" spans="1:11" ht="47.25" customHeight="1" x14ac:dyDescent="0.2">
      <c r="A32" s="2"/>
      <c r="B32" s="31" t="s">
        <v>30</v>
      </c>
      <c r="C32" s="32">
        <v>412</v>
      </c>
      <c r="D32" s="33">
        <v>58030.400000000001</v>
      </c>
      <c r="E32" s="41">
        <v>80945.7</v>
      </c>
      <c r="F32" s="41">
        <v>79989.899999999994</v>
      </c>
      <c r="G32" s="42">
        <f t="shared" si="1"/>
        <v>137.84137279770601</v>
      </c>
      <c r="H32" s="42">
        <f t="shared" si="0"/>
        <v>98.819208432319442</v>
      </c>
      <c r="I32" s="59" t="s">
        <v>98</v>
      </c>
      <c r="J32" s="52"/>
    </row>
    <row r="33" spans="1:10" s="5" customFormat="1" ht="23.25" customHeight="1" x14ac:dyDescent="0.2">
      <c r="A33" s="4"/>
      <c r="B33" s="28" t="s">
        <v>29</v>
      </c>
      <c r="C33" s="29" t="s">
        <v>57</v>
      </c>
      <c r="D33" s="30">
        <f>D34+D35+D36+D37</f>
        <v>1045836.5</v>
      </c>
      <c r="E33" s="39">
        <f>E34+E35+E36+E37</f>
        <v>1874395.6</v>
      </c>
      <c r="F33" s="39">
        <f>F34+F35+F36+F37</f>
        <v>1723559.2</v>
      </c>
      <c r="G33" s="39">
        <f t="shared" si="1"/>
        <v>164.80197430477898</v>
      </c>
      <c r="H33" s="39">
        <f t="shared" si="0"/>
        <v>91.952798011262928</v>
      </c>
      <c r="I33" s="50"/>
      <c r="J33" s="51"/>
    </row>
    <row r="34" spans="1:10" ht="57" customHeight="1" x14ac:dyDescent="0.2">
      <c r="A34" s="2"/>
      <c r="B34" s="31" t="s">
        <v>28</v>
      </c>
      <c r="C34" s="32">
        <v>501</v>
      </c>
      <c r="D34" s="33">
        <v>561285.30000000005</v>
      </c>
      <c r="E34" s="41">
        <v>1055755.3</v>
      </c>
      <c r="F34" s="41">
        <v>1034776.8</v>
      </c>
      <c r="G34" s="42">
        <f t="shared" si="1"/>
        <v>184.35843589703845</v>
      </c>
      <c r="H34" s="42">
        <f t="shared" si="0"/>
        <v>98.012939172552578</v>
      </c>
      <c r="I34" s="44" t="s">
        <v>99</v>
      </c>
      <c r="J34" s="52"/>
    </row>
    <row r="35" spans="1:10" ht="180" x14ac:dyDescent="0.2">
      <c r="A35" s="2"/>
      <c r="B35" s="31" t="s">
        <v>27</v>
      </c>
      <c r="C35" s="32">
        <v>502</v>
      </c>
      <c r="D35" s="33">
        <v>352747.2</v>
      </c>
      <c r="E35" s="41">
        <v>624444.80000000005</v>
      </c>
      <c r="F35" s="41">
        <v>553330.1</v>
      </c>
      <c r="G35" s="42">
        <f>SUM(F35/D35)*100</f>
        <v>156.86307361192377</v>
      </c>
      <c r="H35" s="42">
        <f t="shared" si="0"/>
        <v>88.611531395569301</v>
      </c>
      <c r="I35" s="44" t="s">
        <v>95</v>
      </c>
      <c r="J35" s="52" t="s">
        <v>94</v>
      </c>
    </row>
    <row r="36" spans="1:10" ht="76.5" customHeight="1" x14ac:dyDescent="0.2">
      <c r="A36" s="2"/>
      <c r="B36" s="31" t="s">
        <v>26</v>
      </c>
      <c r="C36" s="32">
        <v>503</v>
      </c>
      <c r="D36" s="33">
        <v>131797.29999999999</v>
      </c>
      <c r="E36" s="41">
        <v>194188.79999999999</v>
      </c>
      <c r="F36" s="41">
        <v>135445.6</v>
      </c>
      <c r="G36" s="42">
        <f t="shared" si="1"/>
        <v>102.76811436956601</v>
      </c>
      <c r="H36" s="42">
        <f t="shared" si="0"/>
        <v>69.749439720519419</v>
      </c>
      <c r="I36" s="53"/>
      <c r="J36" s="52" t="s">
        <v>94</v>
      </c>
    </row>
    <row r="37" spans="1:10" ht="36" customHeight="1" x14ac:dyDescent="0.2">
      <c r="A37" s="2"/>
      <c r="B37" s="31" t="s">
        <v>25</v>
      </c>
      <c r="C37" s="32">
        <v>505</v>
      </c>
      <c r="D37" s="33">
        <v>6.7</v>
      </c>
      <c r="E37" s="41">
        <v>6.7</v>
      </c>
      <c r="F37" s="41">
        <v>6.7</v>
      </c>
      <c r="G37" s="42">
        <f t="shared" si="1"/>
        <v>100</v>
      </c>
      <c r="H37" s="42">
        <f t="shared" si="0"/>
        <v>100</v>
      </c>
      <c r="I37" s="52"/>
      <c r="J37" s="52"/>
    </row>
    <row r="38" spans="1:10" s="5" customFormat="1" ht="22.5" customHeight="1" x14ac:dyDescent="0.2">
      <c r="A38" s="4"/>
      <c r="B38" s="28" t="s">
        <v>24</v>
      </c>
      <c r="C38" s="29" t="s">
        <v>58</v>
      </c>
      <c r="D38" s="30">
        <f>D39</f>
        <v>3984</v>
      </c>
      <c r="E38" s="39">
        <f>E39</f>
        <v>11059</v>
      </c>
      <c r="F38" s="39">
        <f>F39</f>
        <v>10479.299999999999</v>
      </c>
      <c r="G38" s="39">
        <f t="shared" si="1"/>
        <v>263.03463855421688</v>
      </c>
      <c r="H38" s="39">
        <f t="shared" si="0"/>
        <v>94.758115561985719</v>
      </c>
      <c r="I38" s="50"/>
      <c r="J38" s="51"/>
    </row>
    <row r="39" spans="1:10" ht="45.75" customHeight="1" x14ac:dyDescent="0.2">
      <c r="A39" s="2"/>
      <c r="B39" s="31" t="s">
        <v>23</v>
      </c>
      <c r="C39" s="32">
        <v>605</v>
      </c>
      <c r="D39" s="33">
        <v>3984</v>
      </c>
      <c r="E39" s="42">
        <v>11059</v>
      </c>
      <c r="F39" s="41">
        <v>10479.299999999999</v>
      </c>
      <c r="G39" s="42">
        <f t="shared" si="1"/>
        <v>263.03463855421688</v>
      </c>
      <c r="H39" s="42">
        <f t="shared" si="0"/>
        <v>94.758115561985719</v>
      </c>
      <c r="I39" s="44" t="s">
        <v>93</v>
      </c>
      <c r="J39" s="44" t="s">
        <v>86</v>
      </c>
    </row>
    <row r="40" spans="1:10" s="5" customFormat="1" ht="22.5" customHeight="1" x14ac:dyDescent="0.2">
      <c r="A40" s="4"/>
      <c r="B40" s="28" t="s">
        <v>22</v>
      </c>
      <c r="C40" s="29" t="s">
        <v>59</v>
      </c>
      <c r="D40" s="30">
        <f>D41+D42+D43+D44+D45</f>
        <v>3849768.3000000003</v>
      </c>
      <c r="E40" s="39">
        <f>E41+E42+E43+E44+E45</f>
        <v>4077480.4</v>
      </c>
      <c r="F40" s="39">
        <f>F41+F42+F43+F44+F45</f>
        <v>4008268.7</v>
      </c>
      <c r="G40" s="39">
        <f t="shared" si="1"/>
        <v>104.11714128354166</v>
      </c>
      <c r="H40" s="39">
        <f t="shared" si="0"/>
        <v>98.302586567920727</v>
      </c>
      <c r="I40" s="50"/>
      <c r="J40" s="51"/>
    </row>
    <row r="41" spans="1:10" ht="30.75" customHeight="1" x14ac:dyDescent="0.2">
      <c r="A41" s="2"/>
      <c r="B41" s="31" t="s">
        <v>21</v>
      </c>
      <c r="C41" s="32">
        <v>701</v>
      </c>
      <c r="D41" s="33">
        <v>1283440.5</v>
      </c>
      <c r="E41" s="41">
        <v>1300464.5</v>
      </c>
      <c r="F41" s="41">
        <v>1293474.3999999999</v>
      </c>
      <c r="G41" s="42">
        <f t="shared" si="1"/>
        <v>100.78179705253183</v>
      </c>
      <c r="H41" s="42">
        <f t="shared" si="0"/>
        <v>99.46249205572316</v>
      </c>
      <c r="I41" s="54"/>
      <c r="J41" s="45"/>
    </row>
    <row r="42" spans="1:10" ht="46.5" customHeight="1" x14ac:dyDescent="0.2">
      <c r="A42" s="2"/>
      <c r="B42" s="31" t="s">
        <v>20</v>
      </c>
      <c r="C42" s="32">
        <v>702</v>
      </c>
      <c r="D42" s="33">
        <v>2115448.5</v>
      </c>
      <c r="E42" s="41">
        <v>2252111.9</v>
      </c>
      <c r="F42" s="41">
        <v>2198649.7000000002</v>
      </c>
      <c r="G42" s="42">
        <f t="shared" si="1"/>
        <v>103.9330288588921</v>
      </c>
      <c r="H42" s="42">
        <f t="shared" si="0"/>
        <v>97.626130388991783</v>
      </c>
      <c r="I42" s="44"/>
      <c r="J42" s="45"/>
    </row>
    <row r="43" spans="1:10" ht="69" customHeight="1" x14ac:dyDescent="0.2">
      <c r="A43" s="2"/>
      <c r="B43" s="31" t="s">
        <v>19</v>
      </c>
      <c r="C43" s="32">
        <v>703</v>
      </c>
      <c r="D43" s="33">
        <v>256414.6</v>
      </c>
      <c r="E43" s="41">
        <v>306162.7</v>
      </c>
      <c r="F43" s="41">
        <v>304034.3</v>
      </c>
      <c r="G43" s="42">
        <f t="shared" si="1"/>
        <v>118.57136840101927</v>
      </c>
      <c r="H43" s="42">
        <f t="shared" si="0"/>
        <v>99.304814074346737</v>
      </c>
      <c r="I43" s="44" t="s">
        <v>81</v>
      </c>
      <c r="J43" s="46"/>
    </row>
    <row r="44" spans="1:10" ht="67.5" customHeight="1" x14ac:dyDescent="0.2">
      <c r="A44" s="2"/>
      <c r="B44" s="31" t="s">
        <v>18</v>
      </c>
      <c r="C44" s="32">
        <v>707</v>
      </c>
      <c r="D44" s="33">
        <v>70529.2</v>
      </c>
      <c r="E44" s="41">
        <v>89312.3</v>
      </c>
      <c r="F44" s="41">
        <v>84850.7</v>
      </c>
      <c r="G44" s="42">
        <f t="shared" si="1"/>
        <v>120.30577406237417</v>
      </c>
      <c r="H44" s="42">
        <f t="shared" si="0"/>
        <v>95.004495461431389</v>
      </c>
      <c r="I44" s="44" t="s">
        <v>80</v>
      </c>
      <c r="J44" s="46"/>
    </row>
    <row r="45" spans="1:10" ht="48.75" customHeight="1" x14ac:dyDescent="0.2">
      <c r="A45" s="2"/>
      <c r="B45" s="31" t="s">
        <v>17</v>
      </c>
      <c r="C45" s="32">
        <v>709</v>
      </c>
      <c r="D45" s="33">
        <v>123935.5</v>
      </c>
      <c r="E45" s="41">
        <v>129429</v>
      </c>
      <c r="F45" s="41">
        <v>127259.6</v>
      </c>
      <c r="G45" s="42">
        <f t="shared" si="1"/>
        <v>102.68212094194158</v>
      </c>
      <c r="H45" s="42">
        <f t="shared" si="0"/>
        <v>98.323868684761536</v>
      </c>
      <c r="I45" s="44"/>
      <c r="J45" s="45"/>
    </row>
    <row r="46" spans="1:10" s="5" customFormat="1" ht="31.5" customHeight="1" x14ac:dyDescent="0.2">
      <c r="A46" s="4"/>
      <c r="B46" s="28" t="s">
        <v>16</v>
      </c>
      <c r="C46" s="29" t="s">
        <v>60</v>
      </c>
      <c r="D46" s="30">
        <f>D47+D48</f>
        <v>381759.9</v>
      </c>
      <c r="E46" s="39">
        <f>E47+E48</f>
        <v>461514.6</v>
      </c>
      <c r="F46" s="39">
        <f>F47+F48</f>
        <v>450422.5</v>
      </c>
      <c r="G46" s="39">
        <f t="shared" si="1"/>
        <v>117.98580730977768</v>
      </c>
      <c r="H46" s="39">
        <f t="shared" si="0"/>
        <v>97.596587410235784</v>
      </c>
      <c r="I46" s="55"/>
      <c r="J46" s="51"/>
    </row>
    <row r="47" spans="1:10" ht="47.25" customHeight="1" x14ac:dyDescent="0.2">
      <c r="A47" s="2"/>
      <c r="B47" s="31" t="s">
        <v>15</v>
      </c>
      <c r="C47" s="32">
        <v>801</v>
      </c>
      <c r="D47" s="33">
        <v>381430.9</v>
      </c>
      <c r="E47" s="41">
        <v>461185.6</v>
      </c>
      <c r="F47" s="41">
        <v>450093.5</v>
      </c>
      <c r="G47" s="42">
        <f t="shared" si="1"/>
        <v>118.00132081590662</v>
      </c>
      <c r="H47" s="42">
        <f t="shared" si="0"/>
        <v>97.594872866802433</v>
      </c>
      <c r="I47" s="44" t="s">
        <v>103</v>
      </c>
      <c r="J47" s="46"/>
    </row>
    <row r="48" spans="1:10" ht="23.25" customHeight="1" x14ac:dyDescent="0.2">
      <c r="A48" s="2"/>
      <c r="B48" s="31" t="s">
        <v>14</v>
      </c>
      <c r="C48" s="32">
        <v>804</v>
      </c>
      <c r="D48" s="33">
        <v>329</v>
      </c>
      <c r="E48" s="41">
        <v>329</v>
      </c>
      <c r="F48" s="41">
        <v>329</v>
      </c>
      <c r="G48" s="42">
        <f t="shared" si="1"/>
        <v>100</v>
      </c>
      <c r="H48" s="42">
        <f t="shared" si="0"/>
        <v>100</v>
      </c>
      <c r="I48" s="49"/>
      <c r="J48" s="45"/>
    </row>
    <row r="49" spans="1:10" s="5" customFormat="1" ht="20.25" customHeight="1" x14ac:dyDescent="0.2">
      <c r="A49" s="4"/>
      <c r="B49" s="28" t="s">
        <v>13</v>
      </c>
      <c r="C49" s="29" t="s">
        <v>61</v>
      </c>
      <c r="D49" s="30">
        <f>D50</f>
        <v>888.5</v>
      </c>
      <c r="E49" s="39">
        <f>E50</f>
        <v>888.5</v>
      </c>
      <c r="F49" s="39">
        <f>F50</f>
        <v>888.5</v>
      </c>
      <c r="G49" s="39">
        <f t="shared" si="1"/>
        <v>100</v>
      </c>
      <c r="H49" s="39">
        <f t="shared" si="0"/>
        <v>100</v>
      </c>
      <c r="I49" s="50"/>
      <c r="J49" s="51"/>
    </row>
    <row r="50" spans="1:10" ht="46.5" customHeight="1" x14ac:dyDescent="0.2">
      <c r="A50" s="2"/>
      <c r="B50" s="31" t="s">
        <v>12</v>
      </c>
      <c r="C50" s="32">
        <v>909</v>
      </c>
      <c r="D50" s="33">
        <v>888.5</v>
      </c>
      <c r="E50" s="42">
        <v>888.5</v>
      </c>
      <c r="F50" s="41">
        <v>888.5</v>
      </c>
      <c r="G50" s="42">
        <f t="shared" si="1"/>
        <v>100</v>
      </c>
      <c r="H50" s="42">
        <f t="shared" si="0"/>
        <v>100</v>
      </c>
      <c r="I50" s="44"/>
      <c r="J50" s="45"/>
    </row>
    <row r="51" spans="1:10" s="5" customFormat="1" ht="24" customHeight="1" x14ac:dyDescent="0.2">
      <c r="A51" s="4"/>
      <c r="B51" s="28" t="s">
        <v>11</v>
      </c>
      <c r="C51" s="29" t="s">
        <v>62</v>
      </c>
      <c r="D51" s="30">
        <f>D52+D53+D54+D55</f>
        <v>59098</v>
      </c>
      <c r="E51" s="39">
        <f>E52+E53+E54+E55</f>
        <v>109090.2</v>
      </c>
      <c r="F51" s="39">
        <f>F52+F53+F54+F55</f>
        <v>105637.6</v>
      </c>
      <c r="G51" s="39">
        <f t="shared" si="1"/>
        <v>178.74987309215203</v>
      </c>
      <c r="H51" s="39">
        <f t="shared" si="0"/>
        <v>96.835096094791297</v>
      </c>
      <c r="I51" s="50"/>
      <c r="J51" s="51"/>
    </row>
    <row r="52" spans="1:10" ht="31.5" customHeight="1" x14ac:dyDescent="0.2">
      <c r="A52" s="2"/>
      <c r="B52" s="31" t="s">
        <v>10</v>
      </c>
      <c r="C52" s="32">
        <v>1001</v>
      </c>
      <c r="D52" s="33">
        <v>10533.9</v>
      </c>
      <c r="E52" s="41">
        <v>10784.9</v>
      </c>
      <c r="F52" s="41">
        <v>10784.7</v>
      </c>
      <c r="G52" s="42">
        <f t="shared" si="1"/>
        <v>102.38088457266541</v>
      </c>
      <c r="H52" s="42">
        <f t="shared" si="0"/>
        <v>99.998145555359812</v>
      </c>
      <c r="I52" s="44"/>
      <c r="J52" s="45"/>
    </row>
    <row r="53" spans="1:10" ht="165.75" customHeight="1" x14ac:dyDescent="0.2">
      <c r="A53" s="2"/>
      <c r="B53" s="31" t="s">
        <v>9</v>
      </c>
      <c r="C53" s="32">
        <v>1003</v>
      </c>
      <c r="D53" s="33">
        <v>8800</v>
      </c>
      <c r="E53" s="41">
        <v>58773.5</v>
      </c>
      <c r="F53" s="41">
        <v>55338.3</v>
      </c>
      <c r="G53" s="42">
        <f>SUM(F53/D53)*100</f>
        <v>628.84431818181815</v>
      </c>
      <c r="H53" s="42">
        <f t="shared" si="0"/>
        <v>94.155188988234499</v>
      </c>
      <c r="I53" s="44" t="s">
        <v>100</v>
      </c>
      <c r="J53" s="52" t="s">
        <v>94</v>
      </c>
    </row>
    <row r="54" spans="1:10" ht="22.5" customHeight="1" x14ac:dyDescent="0.2">
      <c r="A54" s="2"/>
      <c r="B54" s="31" t="s">
        <v>8</v>
      </c>
      <c r="C54" s="32">
        <v>1004</v>
      </c>
      <c r="D54" s="33">
        <v>36923.199999999997</v>
      </c>
      <c r="E54" s="41">
        <v>36547</v>
      </c>
      <c r="F54" s="41">
        <v>36547</v>
      </c>
      <c r="G54" s="42">
        <f t="shared" si="1"/>
        <v>98.981128396238688</v>
      </c>
      <c r="H54" s="42">
        <f t="shared" si="0"/>
        <v>100</v>
      </c>
      <c r="I54" s="44"/>
      <c r="J54" s="52"/>
    </row>
    <row r="55" spans="1:10" ht="36" customHeight="1" x14ac:dyDescent="0.2">
      <c r="A55" s="2"/>
      <c r="B55" s="31" t="s">
        <v>7</v>
      </c>
      <c r="C55" s="32">
        <v>1006</v>
      </c>
      <c r="D55" s="33">
        <v>2840.9</v>
      </c>
      <c r="E55" s="41">
        <v>2984.8</v>
      </c>
      <c r="F55" s="41">
        <v>2967.6</v>
      </c>
      <c r="G55" s="42">
        <f t="shared" si="1"/>
        <v>104.45985427153366</v>
      </c>
      <c r="H55" s="42">
        <f t="shared" si="0"/>
        <v>99.423746984722584</v>
      </c>
      <c r="I55" s="54"/>
      <c r="J55" s="46"/>
    </row>
    <row r="56" spans="1:10" s="5" customFormat="1" ht="24" customHeight="1" x14ac:dyDescent="0.2">
      <c r="A56" s="4"/>
      <c r="B56" s="28" t="s">
        <v>6</v>
      </c>
      <c r="C56" s="29" t="s">
        <v>63</v>
      </c>
      <c r="D56" s="30">
        <f>D57+D58</f>
        <v>355119.5</v>
      </c>
      <c r="E56" s="39">
        <f>E57+E58</f>
        <v>420309.5</v>
      </c>
      <c r="F56" s="39">
        <f>F57+F58</f>
        <v>417076.3</v>
      </c>
      <c r="G56" s="39">
        <f t="shared" si="1"/>
        <v>117.44674679931684</v>
      </c>
      <c r="H56" s="39">
        <f t="shared" si="0"/>
        <v>99.230757334773529</v>
      </c>
      <c r="I56" s="50"/>
      <c r="J56" s="56"/>
    </row>
    <row r="57" spans="1:10" ht="51" customHeight="1" x14ac:dyDescent="0.2">
      <c r="A57" s="2"/>
      <c r="B57" s="31" t="s">
        <v>5</v>
      </c>
      <c r="C57" s="32">
        <v>1101</v>
      </c>
      <c r="D57" s="33">
        <v>68997.100000000006</v>
      </c>
      <c r="E57" s="41">
        <v>77789.5</v>
      </c>
      <c r="F57" s="41">
        <v>77307</v>
      </c>
      <c r="G57" s="42">
        <f t="shared" si="1"/>
        <v>112.04383952369012</v>
      </c>
      <c r="H57" s="42">
        <f t="shared" si="0"/>
        <v>99.379736339737363</v>
      </c>
      <c r="I57" s="44" t="s">
        <v>83</v>
      </c>
      <c r="J57" s="45"/>
    </row>
    <row r="58" spans="1:10" ht="49.5" customHeight="1" x14ac:dyDescent="0.2">
      <c r="A58" s="2"/>
      <c r="B58" s="31" t="s">
        <v>79</v>
      </c>
      <c r="C58" s="32">
        <v>1103</v>
      </c>
      <c r="D58" s="33">
        <v>286122.40000000002</v>
      </c>
      <c r="E58" s="41">
        <v>342520</v>
      </c>
      <c r="F58" s="41">
        <v>339769.3</v>
      </c>
      <c r="G58" s="42">
        <f t="shared" si="1"/>
        <v>118.74963302418824</v>
      </c>
      <c r="H58" s="42">
        <v>99.8</v>
      </c>
      <c r="I58" s="44" t="s">
        <v>83</v>
      </c>
      <c r="J58" s="44"/>
    </row>
    <row r="59" spans="1:10" s="5" customFormat="1" ht="25.5" customHeight="1" x14ac:dyDescent="0.2">
      <c r="A59" s="4"/>
      <c r="B59" s="28" t="s">
        <v>4</v>
      </c>
      <c r="C59" s="29" t="s">
        <v>64</v>
      </c>
      <c r="D59" s="30">
        <f>D60+D61</f>
        <v>35304.399999999994</v>
      </c>
      <c r="E59" s="39">
        <f>E60+E61</f>
        <v>37202.9</v>
      </c>
      <c r="F59" s="39">
        <f>F60+F61</f>
        <v>36457.9</v>
      </c>
      <c r="G59" s="39">
        <f t="shared" si="1"/>
        <v>103.26729812714565</v>
      </c>
      <c r="H59" s="39">
        <f t="shared" si="0"/>
        <v>97.997467939327308</v>
      </c>
      <c r="I59" s="50"/>
      <c r="J59" s="51"/>
    </row>
    <row r="60" spans="1:10" ht="45.75" customHeight="1" x14ac:dyDescent="0.2">
      <c r="A60" s="2"/>
      <c r="B60" s="31" t="s">
        <v>3</v>
      </c>
      <c r="C60" s="32">
        <v>1202</v>
      </c>
      <c r="D60" s="33">
        <v>24934.1</v>
      </c>
      <c r="E60" s="41">
        <v>27127.200000000001</v>
      </c>
      <c r="F60" s="41">
        <v>26880.3</v>
      </c>
      <c r="G60" s="42">
        <f t="shared" si="1"/>
        <v>107.80537496841676</v>
      </c>
      <c r="H60" s="42">
        <f t="shared" si="0"/>
        <v>99.089843404405912</v>
      </c>
      <c r="I60" s="61" t="s">
        <v>77</v>
      </c>
      <c r="J60" s="44"/>
    </row>
    <row r="61" spans="1:10" ht="48.75" customHeight="1" x14ac:dyDescent="0.2">
      <c r="A61" s="2"/>
      <c r="B61" s="31" t="s">
        <v>2</v>
      </c>
      <c r="C61" s="32">
        <v>1204</v>
      </c>
      <c r="D61" s="33">
        <v>10370.299999999999</v>
      </c>
      <c r="E61" s="41">
        <v>10075.700000000001</v>
      </c>
      <c r="F61" s="41">
        <v>9577.6</v>
      </c>
      <c r="G61" s="42">
        <f t="shared" si="1"/>
        <v>92.356055273232215</v>
      </c>
      <c r="H61" s="42">
        <f t="shared" si="0"/>
        <v>95.056422878807425</v>
      </c>
      <c r="I61" s="61" t="s">
        <v>104</v>
      </c>
      <c r="J61" s="45"/>
    </row>
    <row r="62" spans="1:10" s="5" customFormat="1" ht="29.25" customHeight="1" x14ac:dyDescent="0.2">
      <c r="A62" s="4"/>
      <c r="B62" s="28" t="s">
        <v>1</v>
      </c>
      <c r="C62" s="29" t="s">
        <v>65</v>
      </c>
      <c r="D62" s="30">
        <f>D63</f>
        <v>500</v>
      </c>
      <c r="E62" s="39">
        <f>E63</f>
        <v>325</v>
      </c>
      <c r="F62" s="39">
        <f>F63</f>
        <v>323.39999999999998</v>
      </c>
      <c r="G62" s="39">
        <f t="shared" si="1"/>
        <v>64.679999999999993</v>
      </c>
      <c r="H62" s="39">
        <f t="shared" si="0"/>
        <v>99.507692307692295</v>
      </c>
      <c r="I62" s="50"/>
      <c r="J62" s="51"/>
    </row>
    <row r="63" spans="1:10" ht="36" customHeight="1" x14ac:dyDescent="0.2">
      <c r="A63" s="2"/>
      <c r="B63" s="31" t="s">
        <v>0</v>
      </c>
      <c r="C63" s="32">
        <v>1301</v>
      </c>
      <c r="D63" s="33">
        <v>500</v>
      </c>
      <c r="E63" s="41">
        <v>325</v>
      </c>
      <c r="F63" s="41">
        <v>323.39999999999998</v>
      </c>
      <c r="G63" s="42">
        <f t="shared" si="1"/>
        <v>64.679999999999993</v>
      </c>
      <c r="H63" s="42">
        <f t="shared" si="0"/>
        <v>99.507692307692295</v>
      </c>
      <c r="I63" s="52" t="s">
        <v>87</v>
      </c>
      <c r="J63" s="52"/>
    </row>
    <row r="64" spans="1:10" s="9" customFormat="1" ht="24.75" customHeight="1" x14ac:dyDescent="0.25">
      <c r="A64" s="8"/>
      <c r="B64" s="36" t="s">
        <v>52</v>
      </c>
      <c r="C64" s="37"/>
      <c r="D64" s="38">
        <f>D8+D21+D26+D33+D38+D40+D46+D49+D51+D56+D59+D62</f>
        <v>7330920.2000000011</v>
      </c>
      <c r="E64" s="43">
        <f>E8+E21+E26+E33+E38+E40+E46+E49+E51+E56+E59+E62</f>
        <v>8697124.2000000011</v>
      </c>
      <c r="F64" s="43">
        <f>F8+F21+F26+F33+F38+F40+F46+F49+F51+F56+F59+F62</f>
        <v>8369187.7999999998</v>
      </c>
      <c r="G64" s="43">
        <f t="shared" si="1"/>
        <v>114.16285502603067</v>
      </c>
      <c r="H64" s="43">
        <f t="shared" si="0"/>
        <v>96.229369703608441</v>
      </c>
      <c r="I64" s="60"/>
      <c r="J64" s="57"/>
    </row>
    <row r="65" spans="1:10" ht="12.75" customHeight="1" x14ac:dyDescent="0.2">
      <c r="A65" s="3"/>
      <c r="B65" s="20"/>
      <c r="C65" s="20"/>
      <c r="D65" s="21"/>
      <c r="E65" s="21"/>
      <c r="F65" s="21"/>
      <c r="G65" s="21"/>
      <c r="H65" s="21"/>
      <c r="I65" s="7"/>
      <c r="J65" s="6"/>
    </row>
    <row r="66" spans="1:10" x14ac:dyDescent="0.2">
      <c r="B66" s="6"/>
      <c r="C66" s="6"/>
      <c r="D66" s="6"/>
      <c r="E66" s="6"/>
      <c r="F66" s="6"/>
      <c r="G66" s="6"/>
      <c r="H66" s="6"/>
      <c r="I66" s="6"/>
      <c r="J66" s="6"/>
    </row>
  </sheetData>
  <mergeCells count="11">
    <mergeCell ref="K6:S7"/>
    <mergeCell ref="B2:J2"/>
    <mergeCell ref="F4:F6"/>
    <mergeCell ref="G4:G6"/>
    <mergeCell ref="B4:B6"/>
    <mergeCell ref="C4:C6"/>
    <mergeCell ref="J4:J6"/>
    <mergeCell ref="D4:D6"/>
    <mergeCell ref="H4:H6"/>
    <mergeCell ref="I4:I6"/>
    <mergeCell ref="E4:E6"/>
  </mergeCells>
  <pageMargins left="0.78740157480314965" right="0.39370078740157483" top="0.98425196850393704" bottom="0.39370078740157483" header="0.51181102362204722" footer="0.51181102362204722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Пастух Лилия Вазимовна</dc:creator>
  <cp:lastModifiedBy>Мыйня Виктория Валерьевна</cp:lastModifiedBy>
  <cp:lastPrinted>2026-03-27T07:13:56Z</cp:lastPrinted>
  <dcterms:created xsi:type="dcterms:W3CDTF">2019-02-14T09:36:25Z</dcterms:created>
  <dcterms:modified xsi:type="dcterms:W3CDTF">2026-03-27T07:14:58Z</dcterms:modified>
</cp:coreProperties>
</file>