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15" yWindow="1995" windowWidth="15585" windowHeight="9390" tabRatio="828"/>
  </bookViews>
  <sheets>
    <sheet name="программы и непрограммные расхо" sheetId="2" r:id="rId1"/>
    <sheet name="Лист2" sheetId="17" r:id="rId2"/>
    <sheet name="Лист1" sheetId="16" r:id="rId3"/>
    <sheet name="пр.6" sheetId="12" state="hidden" r:id="rId4"/>
    <sheet name="пр.9" sheetId="13" state="hidden" r:id="rId5"/>
    <sheet name="пр.22" sheetId="14" state="hidden" r:id="rId6"/>
    <sheet name="пр.12" sheetId="15" state="hidden" r:id="rId7"/>
  </sheets>
  <definedNames>
    <definedName name="_xlnm.Print_Titles" localSheetId="0">'программы и непрограммные расхо'!$7:$9</definedName>
    <definedName name="_xlnm.Print_Area" localSheetId="0">'программы и непрограммные расхо'!$A$1:$H$67</definedName>
  </definedNames>
  <calcPr calcId="162913"/>
</workbook>
</file>

<file path=xl/calcChain.xml><?xml version="1.0" encoding="utf-8"?>
<calcChain xmlns="http://schemas.openxmlformats.org/spreadsheetml/2006/main">
  <c r="C19" i="2" l="1"/>
  <c r="C53" i="2"/>
  <c r="C51" i="2" l="1"/>
  <c r="D24" i="2" l="1"/>
  <c r="E24" i="2"/>
  <c r="F24" i="2"/>
  <c r="G24" i="2"/>
  <c r="H24" i="2"/>
  <c r="C24" i="2"/>
  <c r="G61" i="2"/>
  <c r="E61" i="2"/>
  <c r="C61" i="2"/>
  <c r="H61" i="2"/>
  <c r="F61" i="2"/>
  <c r="D61" i="2"/>
  <c r="G39" i="2"/>
  <c r="E39" i="2"/>
  <c r="C39" i="2"/>
  <c r="D55" i="2" l="1"/>
  <c r="E55" i="2"/>
  <c r="F55" i="2"/>
  <c r="G55" i="2"/>
  <c r="H55" i="2"/>
  <c r="G31" i="2" l="1"/>
  <c r="G26" i="2" s="1"/>
  <c r="E31" i="2"/>
  <c r="E26" i="2" s="1"/>
  <c r="C31" i="2"/>
  <c r="C26" i="2" s="1"/>
  <c r="H31" i="2"/>
  <c r="F31" i="2"/>
  <c r="D31" i="2"/>
  <c r="H30" i="2" l="1"/>
  <c r="H26" i="2" s="1"/>
  <c r="F30" i="2"/>
  <c r="F26" i="2" s="1"/>
  <c r="D30" i="2"/>
  <c r="D26" i="2" s="1"/>
  <c r="D36" i="2" l="1"/>
  <c r="E36" i="2"/>
  <c r="F36" i="2"/>
  <c r="G36" i="2"/>
  <c r="H36" i="2"/>
  <c r="C36" i="2"/>
  <c r="D64" i="2" l="1"/>
  <c r="D60" i="2"/>
  <c r="C60" i="2"/>
  <c r="C32" i="2"/>
  <c r="E45" i="2" l="1"/>
  <c r="F45" i="2"/>
  <c r="G45" i="2"/>
  <c r="H45" i="2"/>
  <c r="D41" i="2"/>
  <c r="F41" i="2"/>
  <c r="G41" i="2" l="1"/>
  <c r="E41" i="2"/>
  <c r="D45" i="2" l="1"/>
  <c r="C45" i="2"/>
  <c r="C12" i="2" l="1"/>
  <c r="C41" i="2" l="1"/>
  <c r="E64" i="2" l="1"/>
  <c r="F64" i="2"/>
  <c r="G64" i="2"/>
  <c r="H64" i="2"/>
  <c r="C64" i="2"/>
  <c r="H41" i="2" l="1"/>
  <c r="D12" i="2" l="1"/>
  <c r="F12" i="2"/>
  <c r="H12" i="2"/>
  <c r="G12" i="2" l="1"/>
  <c r="E12" i="2"/>
  <c r="D32" i="2" l="1"/>
  <c r="E32" i="2"/>
  <c r="F32" i="2"/>
  <c r="G32" i="2"/>
  <c r="H32" i="2"/>
  <c r="D10" i="2"/>
  <c r="E10" i="2"/>
  <c r="F10" i="2"/>
  <c r="G10" i="2"/>
  <c r="H10" i="2"/>
  <c r="D21" i="2"/>
  <c r="D17" i="2" s="1"/>
  <c r="F21" i="2"/>
  <c r="F17" i="2" s="1"/>
  <c r="H21" i="2"/>
  <c r="H17" i="2" s="1"/>
  <c r="C21" i="2"/>
  <c r="C17" i="2" s="1"/>
  <c r="D51" i="2"/>
  <c r="E51" i="2"/>
  <c r="F51" i="2"/>
  <c r="F38" i="2" s="1"/>
  <c r="G51" i="2"/>
  <c r="H51" i="2"/>
  <c r="C55" i="2"/>
  <c r="C38" i="2" s="1"/>
  <c r="G21" i="2"/>
  <c r="G17" i="2" s="1"/>
  <c r="E21" i="2"/>
  <c r="E17" i="2" s="1"/>
  <c r="G38" i="2" l="1"/>
  <c r="E38" i="2"/>
  <c r="H38" i="2"/>
  <c r="D38" i="2"/>
  <c r="E60" i="2"/>
  <c r="F60" i="2"/>
  <c r="G60" i="2"/>
  <c r="H60" i="2"/>
  <c r="D34" i="2"/>
  <c r="D67" i="2" s="1"/>
  <c r="E34" i="2"/>
  <c r="F34" i="2"/>
  <c r="G34" i="2"/>
  <c r="H34" i="2"/>
  <c r="C34" i="2"/>
  <c r="E67" i="2" l="1"/>
  <c r="G67" i="2"/>
  <c r="H67" i="2"/>
  <c r="F67" i="2"/>
  <c r="C10" i="2"/>
  <c r="C67" i="2" s="1"/>
  <c r="AA534" i="15" l="1"/>
  <c r="Z534" i="15"/>
  <c r="Y534" i="15"/>
  <c r="X534" i="15"/>
  <c r="W534" i="15"/>
  <c r="U534" i="15"/>
  <c r="T534" i="15"/>
  <c r="R534" i="15"/>
  <c r="P534" i="15"/>
  <c r="J534" i="15"/>
  <c r="I534" i="15"/>
  <c r="H534" i="15"/>
  <c r="AA530" i="15"/>
  <c r="Z530" i="15"/>
  <c r="Y530" i="15"/>
  <c r="Y532" i="15" s="1"/>
  <c r="Y535" i="15" s="1"/>
  <c r="X530" i="15"/>
  <c r="W530" i="15"/>
  <c r="U530" i="15"/>
  <c r="U532" i="15" s="1"/>
  <c r="U535" i="15" s="1"/>
  <c r="T530" i="15"/>
  <c r="R530" i="15"/>
  <c r="R532" i="15" s="1"/>
  <c r="R535" i="15" s="1"/>
  <c r="P530" i="15"/>
  <c r="P535" i="15" s="1"/>
  <c r="O530" i="15"/>
  <c r="O532" i="15" s="1"/>
  <c r="N530" i="15"/>
  <c r="N532" i="15" s="1"/>
  <c r="L530" i="15"/>
  <c r="L532" i="15" s="1"/>
  <c r="K530" i="15"/>
  <c r="K532" i="15" s="1"/>
  <c r="J530" i="15"/>
  <c r="J532" i="15" s="1"/>
  <c r="J535" i="15" s="1"/>
  <c r="I530" i="15"/>
  <c r="I532" i="15" s="1"/>
  <c r="I535" i="15" s="1"/>
  <c r="H530" i="15"/>
  <c r="H532" i="15" s="1"/>
  <c r="H535" i="15" s="1"/>
  <c r="O527" i="15"/>
  <c r="N527" i="15"/>
  <c r="O524" i="15"/>
  <c r="N524" i="15"/>
  <c r="O515" i="15"/>
  <c r="N515" i="15"/>
  <c r="O497" i="15"/>
  <c r="N497" i="15"/>
  <c r="O490" i="15"/>
  <c r="N490" i="15"/>
  <c r="O486" i="15"/>
  <c r="N486" i="15"/>
  <c r="AB475" i="15"/>
  <c r="AB474" i="15"/>
  <c r="AB473" i="15"/>
  <c r="G473" i="15"/>
  <c r="AB470" i="15"/>
  <c r="AA470" i="15"/>
  <c r="Z470" i="15"/>
  <c r="Y470" i="15"/>
  <c r="X470" i="15"/>
  <c r="W470" i="15"/>
  <c r="V470" i="15"/>
  <c r="U470" i="15"/>
  <c r="T470" i="15"/>
  <c r="S470" i="15"/>
  <c r="R470" i="15"/>
  <c r="Q470" i="15"/>
  <c r="P470" i="15"/>
  <c r="O470" i="15"/>
  <c r="N470" i="15"/>
  <c r="M470" i="15" s="1"/>
  <c r="L470" i="15"/>
  <c r="K470" i="15"/>
  <c r="J470" i="15"/>
  <c r="I470" i="15"/>
  <c r="H470" i="15"/>
  <c r="AB466" i="15"/>
  <c r="AC465" i="15"/>
  <c r="AB465" i="15" s="1"/>
  <c r="AA463" i="15"/>
  <c r="Z463" i="15"/>
  <c r="Y463" i="15"/>
  <c r="X463" i="15"/>
  <c r="W463" i="15"/>
  <c r="U463" i="15"/>
  <c r="T463" i="15"/>
  <c r="R463" i="15"/>
  <c r="P463" i="15"/>
  <c r="AA462" i="15"/>
  <c r="Z462" i="15"/>
  <c r="Y462" i="15"/>
  <c r="X462" i="15"/>
  <c r="W462" i="15"/>
  <c r="V462" i="15"/>
  <c r="U462" i="15"/>
  <c r="T462" i="15"/>
  <c r="R462" i="15"/>
  <c r="P462" i="15"/>
  <c r="AA461" i="15"/>
  <c r="Z461" i="15"/>
  <c r="Y461" i="15"/>
  <c r="X461" i="15"/>
  <c r="W461" i="15"/>
  <c r="U461" i="15"/>
  <c r="T461" i="15"/>
  <c r="R461" i="15"/>
  <c r="P461" i="15"/>
  <c r="X460" i="15"/>
  <c r="W460" i="15"/>
  <c r="U460" i="15"/>
  <c r="T460" i="15"/>
  <c r="R460" i="15"/>
  <c r="P460" i="15"/>
  <c r="AA459" i="15"/>
  <c r="X459" i="15"/>
  <c r="T459" i="15"/>
  <c r="AB458" i="15"/>
  <c r="AB457" i="15"/>
  <c r="AA457" i="15"/>
  <c r="Z457" i="15"/>
  <c r="X457" i="15"/>
  <c r="W457" i="15"/>
  <c r="U457" i="15"/>
  <c r="T457" i="15"/>
  <c r="S457" i="15"/>
  <c r="Q457" i="15" s="1"/>
  <c r="P457" i="15"/>
  <c r="O457" i="15"/>
  <c r="N457" i="15"/>
  <c r="M457" i="15" s="1"/>
  <c r="L457" i="15"/>
  <c r="K457" i="15"/>
  <c r="AB456" i="15"/>
  <c r="AA456" i="15"/>
  <c r="Z456" i="15"/>
  <c r="X456" i="15"/>
  <c r="W456" i="15"/>
  <c r="U456" i="15"/>
  <c r="T456" i="15"/>
  <c r="S456" i="15"/>
  <c r="Q456" i="15" s="1"/>
  <c r="P456" i="15"/>
  <c r="O456" i="15"/>
  <c r="O455" i="15" s="1"/>
  <c r="N456" i="15"/>
  <c r="M456" i="15" s="1"/>
  <c r="L456" i="15"/>
  <c r="L455" i="15" s="1"/>
  <c r="K456" i="15"/>
  <c r="K455" i="15" s="1"/>
  <c r="S455" i="15"/>
  <c r="Q455" i="15" s="1"/>
  <c r="J455" i="15"/>
  <c r="G455" i="15"/>
  <c r="AC452" i="15"/>
  <c r="AA452" i="15"/>
  <c r="AA475" i="15" s="1"/>
  <c r="X452" i="15"/>
  <c r="X475" i="15" s="1"/>
  <c r="T452" i="15"/>
  <c r="T475" i="15" s="1"/>
  <c r="AB451" i="15"/>
  <c r="Y451" i="15"/>
  <c r="V451" i="15"/>
  <c r="M451" i="15"/>
  <c r="AB449" i="15"/>
  <c r="M449" i="15"/>
  <c r="AB448" i="15"/>
  <c r="M448" i="15"/>
  <c r="AB447" i="15"/>
  <c r="M447" i="15"/>
  <c r="AB446" i="15"/>
  <c r="M446" i="15"/>
  <c r="AB445" i="15"/>
  <c r="M445" i="15"/>
  <c r="AB444" i="15"/>
  <c r="M444" i="15"/>
  <c r="AB443" i="15"/>
  <c r="M443" i="15"/>
  <c r="AB442" i="15"/>
  <c r="M442" i="15"/>
  <c r="AC441" i="15"/>
  <c r="AA441" i="15"/>
  <c r="Z441" i="15"/>
  <c r="Y441" i="15"/>
  <c r="X441" i="15"/>
  <c r="W441" i="15"/>
  <c r="V441" i="15"/>
  <c r="U441" i="15"/>
  <c r="T441" i="15"/>
  <c r="S441" i="15"/>
  <c r="R441" i="15"/>
  <c r="Q441" i="15"/>
  <c r="P441" i="15"/>
  <c r="O441" i="15"/>
  <c r="N441" i="15"/>
  <c r="L441" i="15"/>
  <c r="K441" i="15"/>
  <c r="J441" i="15"/>
  <c r="I441" i="15"/>
  <c r="H441" i="15"/>
  <c r="AB440" i="15"/>
  <c r="V440" i="15"/>
  <c r="M440" i="15"/>
  <c r="V438" i="15"/>
  <c r="M438" i="15"/>
  <c r="AB437" i="15"/>
  <c r="Y437" i="15"/>
  <c r="V437" i="15"/>
  <c r="M437" i="15"/>
  <c r="AB436" i="15"/>
  <c r="Y436" i="15"/>
  <c r="V436" i="15"/>
  <c r="M436" i="15"/>
  <c r="AB435" i="15"/>
  <c r="V435" i="15"/>
  <c r="M435" i="15"/>
  <c r="AB434" i="15"/>
  <c r="Y434" i="15"/>
  <c r="V434" i="15"/>
  <c r="M434" i="15"/>
  <c r="AB433" i="15"/>
  <c r="V433" i="15"/>
  <c r="M433" i="15"/>
  <c r="AB432" i="15"/>
  <c r="V432" i="15"/>
  <c r="M432" i="15"/>
  <c r="AB431" i="15"/>
  <c r="V431" i="15"/>
  <c r="M431" i="15"/>
  <c r="AB430" i="15"/>
  <c r="AA430" i="15"/>
  <c r="Z430" i="15"/>
  <c r="X430" i="15"/>
  <c r="W430" i="15"/>
  <c r="U430" i="15"/>
  <c r="T430" i="15"/>
  <c r="S430" i="15"/>
  <c r="R430" i="15"/>
  <c r="Q430" i="15"/>
  <c r="P430" i="15"/>
  <c r="O430" i="15"/>
  <c r="N430" i="15"/>
  <c r="L430" i="15"/>
  <c r="K430" i="15"/>
  <c r="J430" i="15"/>
  <c r="I430" i="15"/>
  <c r="H430" i="15"/>
  <c r="AB429" i="15"/>
  <c r="V429" i="15"/>
  <c r="M429" i="15"/>
  <c r="AB428" i="15"/>
  <c r="V428" i="15"/>
  <c r="M428" i="15"/>
  <c r="V427" i="15"/>
  <c r="M427" i="15"/>
  <c r="V426" i="15"/>
  <c r="M426" i="15"/>
  <c r="AB425" i="15"/>
  <c r="V425" i="15"/>
  <c r="M425" i="15"/>
  <c r="AB424" i="15"/>
  <c r="V424" i="15"/>
  <c r="M424" i="15"/>
  <c r="AB423" i="15"/>
  <c r="AA423" i="15"/>
  <c r="Z423" i="15"/>
  <c r="Y423" i="15"/>
  <c r="X423" i="15"/>
  <c r="W423" i="15"/>
  <c r="U423" i="15"/>
  <c r="T423" i="15"/>
  <c r="S423" i="15"/>
  <c r="R423" i="15"/>
  <c r="Q423" i="15"/>
  <c r="P423" i="15"/>
  <c r="O423" i="15"/>
  <c r="N423" i="15"/>
  <c r="L423" i="15"/>
  <c r="K423" i="15"/>
  <c r="J423" i="15"/>
  <c r="I423" i="15"/>
  <c r="H423" i="15"/>
  <c r="AB422" i="15"/>
  <c r="V422" i="15"/>
  <c r="M422" i="15"/>
  <c r="V421" i="15"/>
  <c r="M421" i="15"/>
  <c r="V420" i="15"/>
  <c r="M420" i="15"/>
  <c r="AB419" i="15"/>
  <c r="V419" i="15"/>
  <c r="M419" i="15"/>
  <c r="AB418" i="15"/>
  <c r="V418" i="15"/>
  <c r="M418" i="15"/>
  <c r="AB417" i="15"/>
  <c r="V417" i="15"/>
  <c r="M417" i="15"/>
  <c r="AB416" i="15"/>
  <c r="V416" i="15"/>
  <c r="M416" i="15"/>
  <c r="AB415" i="15"/>
  <c r="AA415" i="15"/>
  <c r="Z415" i="15"/>
  <c r="Y415" i="15"/>
  <c r="X415" i="15"/>
  <c r="W415" i="15"/>
  <c r="U415" i="15"/>
  <c r="T415" i="15"/>
  <c r="S415" i="15"/>
  <c r="R415" i="15"/>
  <c r="Q415" i="15"/>
  <c r="P415" i="15"/>
  <c r="O415" i="15"/>
  <c r="N415" i="15"/>
  <c r="L415" i="15"/>
  <c r="K415" i="15"/>
  <c r="J415" i="15"/>
  <c r="I415" i="15"/>
  <c r="H415" i="15"/>
  <c r="AB407" i="15"/>
  <c r="M407" i="15"/>
  <c r="AB406" i="15"/>
  <c r="M406" i="15"/>
  <c r="AB405" i="15"/>
  <c r="AA405" i="15"/>
  <c r="Z405" i="15"/>
  <c r="Y405" i="15"/>
  <c r="X405" i="15"/>
  <c r="W405" i="15"/>
  <c r="V405" i="15"/>
  <c r="U405" i="15"/>
  <c r="T405" i="15"/>
  <c r="S405" i="15"/>
  <c r="R405" i="15"/>
  <c r="Q405" i="15"/>
  <c r="P405" i="15"/>
  <c r="O405" i="15"/>
  <c r="N405" i="15"/>
  <c r="L405" i="15"/>
  <c r="K405" i="15"/>
  <c r="J405" i="15"/>
  <c r="I405" i="15"/>
  <c r="H405" i="15"/>
  <c r="AB402" i="15"/>
  <c r="AB401" i="15" s="1"/>
  <c r="M402" i="15"/>
  <c r="AC401" i="15"/>
  <c r="AA401" i="15"/>
  <c r="Z401" i="15"/>
  <c r="Y401" i="15"/>
  <c r="X401" i="15"/>
  <c r="W401" i="15"/>
  <c r="V401" i="15"/>
  <c r="U401" i="15"/>
  <c r="T401" i="15"/>
  <c r="S401" i="15"/>
  <c r="R401" i="15"/>
  <c r="Q401" i="15"/>
  <c r="P401" i="15"/>
  <c r="O401" i="15"/>
  <c r="N401" i="15"/>
  <c r="M401" i="15"/>
  <c r="L401" i="15"/>
  <c r="K401" i="15"/>
  <c r="J401" i="15"/>
  <c r="I401" i="15"/>
  <c r="H401" i="15"/>
  <c r="AB400" i="15"/>
  <c r="M400" i="15"/>
  <c r="AB399" i="15"/>
  <c r="M399" i="15"/>
  <c r="AB398" i="15"/>
  <c r="M398" i="15"/>
  <c r="AB397" i="15"/>
  <c r="M397" i="15"/>
  <c r="AB396" i="15"/>
  <c r="M396" i="15"/>
  <c r="AB395" i="15"/>
  <c r="M395" i="15"/>
  <c r="AB394" i="15"/>
  <c r="AA394" i="15"/>
  <c r="AA387" i="15" s="1"/>
  <c r="Z394" i="15"/>
  <c r="Z387" i="15" s="1"/>
  <c r="Y394" i="15"/>
  <c r="Y387" i="15" s="1"/>
  <c r="X394" i="15"/>
  <c r="W394" i="15"/>
  <c r="W387" i="15" s="1"/>
  <c r="V394" i="15"/>
  <c r="U394" i="15"/>
  <c r="U387" i="15" s="1"/>
  <c r="T394" i="15"/>
  <c r="T387" i="15" s="1"/>
  <c r="S394" i="15"/>
  <c r="S387" i="15" s="1"/>
  <c r="R394" i="15"/>
  <c r="R387" i="15" s="1"/>
  <c r="Q394" i="15"/>
  <c r="Q387" i="15" s="1"/>
  <c r="P394" i="15"/>
  <c r="P387" i="15" s="1"/>
  <c r="O394" i="15"/>
  <c r="O387" i="15" s="1"/>
  <c r="N394" i="15"/>
  <c r="N387" i="15" s="1"/>
  <c r="L394" i="15"/>
  <c r="L387" i="15" s="1"/>
  <c r="K394" i="15"/>
  <c r="K387" i="15" s="1"/>
  <c r="J394" i="15"/>
  <c r="J387" i="15" s="1"/>
  <c r="I394" i="15"/>
  <c r="I387" i="15" s="1"/>
  <c r="H394" i="15"/>
  <c r="H387" i="15" s="1"/>
  <c r="AB393" i="15"/>
  <c r="Y393" i="15"/>
  <c r="V393" i="15"/>
  <c r="M393" i="15"/>
  <c r="AB392" i="15"/>
  <c r="V392" i="15"/>
  <c r="M392" i="15"/>
  <c r="AB391" i="15"/>
  <c r="V391" i="15"/>
  <c r="M391" i="15"/>
  <c r="AB390" i="15"/>
  <c r="V390" i="15"/>
  <c r="M390" i="15"/>
  <c r="AB389" i="15"/>
  <c r="V389" i="15"/>
  <c r="M389" i="15"/>
  <c r="AB388" i="15"/>
  <c r="V388" i="15"/>
  <c r="M388" i="15"/>
  <c r="AB387" i="15"/>
  <c r="X387" i="15"/>
  <c r="AC384" i="15"/>
  <c r="AA384" i="15"/>
  <c r="Z384" i="15"/>
  <c r="Y384" i="15"/>
  <c r="X384" i="15"/>
  <c r="W384" i="15"/>
  <c r="V384" i="15"/>
  <c r="U384" i="15"/>
  <c r="T384" i="15"/>
  <c r="S384" i="15"/>
  <c r="R384" i="15"/>
  <c r="Q384" i="15"/>
  <c r="P384" i="15"/>
  <c r="O384" i="15"/>
  <c r="N384" i="15"/>
  <c r="M384" i="15"/>
  <c r="L384" i="15"/>
  <c r="K384" i="15"/>
  <c r="J384" i="15"/>
  <c r="I384" i="15"/>
  <c r="H384" i="15"/>
  <c r="Y383" i="15"/>
  <c r="V383" i="15"/>
  <c r="Q383" i="15"/>
  <c r="M383" i="15"/>
  <c r="M382" i="15"/>
  <c r="M381" i="15"/>
  <c r="M380" i="15"/>
  <c r="M379" i="15"/>
  <c r="Y378" i="15"/>
  <c r="M378" i="15"/>
  <c r="M377" i="15"/>
  <c r="M376" i="15"/>
  <c r="AB375" i="15"/>
  <c r="AB374" i="15" s="1"/>
  <c r="AA375" i="15"/>
  <c r="AA374" i="15" s="1"/>
  <c r="Z375" i="15"/>
  <c r="Z374" i="15" s="1"/>
  <c r="Y375" i="15"/>
  <c r="X375" i="15"/>
  <c r="X374" i="15" s="1"/>
  <c r="W375" i="15"/>
  <c r="W374" i="15" s="1"/>
  <c r="V375" i="15"/>
  <c r="U375" i="15"/>
  <c r="T375" i="15"/>
  <c r="T374" i="15" s="1"/>
  <c r="S375" i="15"/>
  <c r="S374" i="15" s="1"/>
  <c r="R375" i="15"/>
  <c r="R374" i="15" s="1"/>
  <c r="Q375" i="15"/>
  <c r="P375" i="15"/>
  <c r="P374" i="15" s="1"/>
  <c r="O375" i="15"/>
  <c r="O374" i="15" s="1"/>
  <c r="N375" i="15"/>
  <c r="N374" i="15" s="1"/>
  <c r="L375" i="15"/>
  <c r="L374" i="15" s="1"/>
  <c r="K375" i="15"/>
  <c r="K374" i="15" s="1"/>
  <c r="I375" i="15"/>
  <c r="I374" i="15" s="1"/>
  <c r="H375" i="15"/>
  <c r="H374" i="15" s="1"/>
  <c r="U374" i="15"/>
  <c r="J374" i="15"/>
  <c r="Y373" i="15"/>
  <c r="Y370" i="15" s="1"/>
  <c r="V373" i="15"/>
  <c r="Q373" i="15"/>
  <c r="M373" i="15"/>
  <c r="V372" i="15"/>
  <c r="Q372" i="15"/>
  <c r="M372" i="15"/>
  <c r="M371" i="15"/>
  <c r="AB370" i="15"/>
  <c r="AA370" i="15"/>
  <c r="Z370" i="15"/>
  <c r="X370" i="15"/>
  <c r="W370" i="15"/>
  <c r="U370" i="15"/>
  <c r="T370" i="15"/>
  <c r="S370" i="15"/>
  <c r="R370" i="15"/>
  <c r="P370" i="15"/>
  <c r="O370" i="15"/>
  <c r="N370" i="15"/>
  <c r="L370" i="15"/>
  <c r="K370" i="15"/>
  <c r="J370" i="15"/>
  <c r="I370" i="15"/>
  <c r="H370" i="15"/>
  <c r="M368" i="15"/>
  <c r="M367" i="15"/>
  <c r="M366" i="15"/>
  <c r="M365" i="15"/>
  <c r="M364" i="15"/>
  <c r="M363" i="15"/>
  <c r="M362" i="15"/>
  <c r="M361" i="15"/>
  <c r="AB360" i="15"/>
  <c r="AB356" i="15" s="1"/>
  <c r="AA360" i="15"/>
  <c r="AA356" i="15" s="1"/>
  <c r="Z360" i="15"/>
  <c r="Z356" i="15" s="1"/>
  <c r="Y360" i="15"/>
  <c r="Y356" i="15" s="1"/>
  <c r="X360" i="15"/>
  <c r="X356" i="15" s="1"/>
  <c r="W360" i="15"/>
  <c r="W356" i="15" s="1"/>
  <c r="V360" i="15"/>
  <c r="V356" i="15" s="1"/>
  <c r="U360" i="15"/>
  <c r="U356" i="15" s="1"/>
  <c r="T360" i="15"/>
  <c r="T356" i="15" s="1"/>
  <c r="S360" i="15"/>
  <c r="S356" i="15" s="1"/>
  <c r="R360" i="15"/>
  <c r="R356" i="15" s="1"/>
  <c r="Q360" i="15"/>
  <c r="Q356" i="15" s="1"/>
  <c r="P360" i="15"/>
  <c r="P356" i="15" s="1"/>
  <c r="O360" i="15"/>
  <c r="O356" i="15" s="1"/>
  <c r="N360" i="15"/>
  <c r="N356" i="15" s="1"/>
  <c r="L360" i="15"/>
  <c r="L356" i="15" s="1"/>
  <c r="K360" i="15"/>
  <c r="K356" i="15" s="1"/>
  <c r="H360" i="15"/>
  <c r="H356" i="15" s="1"/>
  <c r="M359" i="15"/>
  <c r="M358" i="15"/>
  <c r="M357" i="15"/>
  <c r="I356" i="15"/>
  <c r="AB354" i="15"/>
  <c r="Y354" i="15"/>
  <c r="V354" i="15"/>
  <c r="Q354" i="15"/>
  <c r="M354" i="15"/>
  <c r="AB353" i="15"/>
  <c r="Y353" i="15"/>
  <c r="V353" i="15"/>
  <c r="Q353" i="15"/>
  <c r="M353" i="15"/>
  <c r="AB352" i="15"/>
  <c r="Y352" i="15"/>
  <c r="V352" i="15"/>
  <c r="Q352" i="15"/>
  <c r="M352" i="15"/>
  <c r="AB351" i="15"/>
  <c r="Y351" i="15"/>
  <c r="V351" i="15"/>
  <c r="Q351" i="15"/>
  <c r="M351" i="15"/>
  <c r="AB350" i="15"/>
  <c r="Y350" i="15"/>
  <c r="V350" i="15"/>
  <c r="Q350" i="15"/>
  <c r="M350" i="15"/>
  <c r="AB349" i="15"/>
  <c r="Y349" i="15"/>
  <c r="V349" i="15"/>
  <c r="Q349" i="15"/>
  <c r="M349" i="15"/>
  <c r="AB348" i="15"/>
  <c r="Y348" i="15"/>
  <c r="V348" i="15"/>
  <c r="Q348" i="15"/>
  <c r="M348" i="15"/>
  <c r="AA347" i="15"/>
  <c r="AA343" i="15" s="1"/>
  <c r="Z347" i="15"/>
  <c r="Z343" i="15" s="1"/>
  <c r="X347" i="15"/>
  <c r="X343" i="15" s="1"/>
  <c r="W347" i="15"/>
  <c r="U347" i="15"/>
  <c r="U343" i="15" s="1"/>
  <c r="U318" i="15" s="1"/>
  <c r="T347" i="15"/>
  <c r="T343" i="15" s="1"/>
  <c r="S347" i="15"/>
  <c r="S343" i="15" s="1"/>
  <c r="P347" i="15"/>
  <c r="P343" i="15" s="1"/>
  <c r="P318" i="15" s="1"/>
  <c r="N347" i="15"/>
  <c r="L347" i="15"/>
  <c r="L343" i="15" s="1"/>
  <c r="K347" i="15"/>
  <c r="K343" i="15" s="1"/>
  <c r="J347" i="15"/>
  <c r="J343" i="15" s="1"/>
  <c r="AB346" i="15"/>
  <c r="Y346" i="15"/>
  <c r="V346" i="15"/>
  <c r="Q346" i="15"/>
  <c r="M346" i="15"/>
  <c r="AB345" i="15"/>
  <c r="Y345" i="15"/>
  <c r="V345" i="15"/>
  <c r="Q345" i="15"/>
  <c r="M345" i="15"/>
  <c r="AB344" i="15"/>
  <c r="Y344" i="15"/>
  <c r="V344" i="15"/>
  <c r="Q344" i="15"/>
  <c r="M344" i="15"/>
  <c r="W343" i="15"/>
  <c r="O343" i="15"/>
  <c r="M342" i="15"/>
  <c r="M341" i="15"/>
  <c r="M340" i="15"/>
  <c r="M339" i="15"/>
  <c r="M338" i="15"/>
  <c r="M337" i="15"/>
  <c r="M336" i="15"/>
  <c r="M335" i="15"/>
  <c r="O334" i="15"/>
  <c r="M334" i="15" s="1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AB318" i="15"/>
  <c r="AA318" i="15"/>
  <c r="Z318" i="15"/>
  <c r="X318" i="15"/>
  <c r="W318" i="15"/>
  <c r="V318" i="15"/>
  <c r="T318" i="15"/>
  <c r="S318" i="15"/>
  <c r="R318" i="15"/>
  <c r="Q318" i="15"/>
  <c r="O318" i="15"/>
  <c r="N318" i="15"/>
  <c r="L318" i="15"/>
  <c r="K318" i="15"/>
  <c r="I318" i="15"/>
  <c r="H318" i="15"/>
  <c r="AB316" i="15"/>
  <c r="Y316" i="15"/>
  <c r="V316" i="15"/>
  <c r="Q316" i="15"/>
  <c r="M316" i="15"/>
  <c r="AB315" i="15"/>
  <c r="Y315" i="15"/>
  <c r="V315" i="15"/>
  <c r="Q315" i="15"/>
  <c r="M315" i="15"/>
  <c r="AB314" i="15"/>
  <c r="Y314" i="15"/>
  <c r="V314" i="15"/>
  <c r="Q314" i="15"/>
  <c r="M314" i="15"/>
  <c r="AB313" i="15"/>
  <c r="Y313" i="15"/>
  <c r="V313" i="15"/>
  <c r="Q313" i="15"/>
  <c r="M313" i="15"/>
  <c r="AB312" i="15"/>
  <c r="Y312" i="15"/>
  <c r="V312" i="15"/>
  <c r="Q312" i="15"/>
  <c r="M312" i="15"/>
  <c r="AB311" i="15"/>
  <c r="Y311" i="15"/>
  <c r="V311" i="15"/>
  <c r="Q311" i="15"/>
  <c r="M311" i="15"/>
  <c r="AB310" i="15"/>
  <c r="Y310" i="15"/>
  <c r="V310" i="15"/>
  <c r="Q310" i="15"/>
  <c r="M310" i="15"/>
  <c r="AB309" i="15"/>
  <c r="Y309" i="15"/>
  <c r="V309" i="15"/>
  <c r="Q309" i="15"/>
  <c r="M309" i="15"/>
  <c r="AB308" i="15"/>
  <c r="Y308" i="15"/>
  <c r="V308" i="15"/>
  <c r="Q308" i="15"/>
  <c r="M308" i="15"/>
  <c r="AB307" i="15"/>
  <c r="Y307" i="15"/>
  <c r="V307" i="15"/>
  <c r="Q307" i="15"/>
  <c r="M307" i="15"/>
  <c r="AB306" i="15"/>
  <c r="Y306" i="15"/>
  <c r="V306" i="15"/>
  <c r="Q306" i="15"/>
  <c r="M306" i="15"/>
  <c r="AB305" i="15"/>
  <c r="Y305" i="15"/>
  <c r="V305" i="15"/>
  <c r="Q305" i="15"/>
  <c r="M305" i="15"/>
  <c r="AB304" i="15"/>
  <c r="Y304" i="15"/>
  <c r="V304" i="15"/>
  <c r="Q304" i="15"/>
  <c r="M304" i="15"/>
  <c r="AA303" i="15"/>
  <c r="Z303" i="15"/>
  <c r="X303" i="15"/>
  <c r="W303" i="15"/>
  <c r="U303" i="15"/>
  <c r="T303" i="15"/>
  <c r="S303" i="15"/>
  <c r="P303" i="15"/>
  <c r="O303" i="15"/>
  <c r="N303" i="15"/>
  <c r="L303" i="15"/>
  <c r="K303" i="15"/>
  <c r="J303" i="15"/>
  <c r="M302" i="15"/>
  <c r="Y301" i="15"/>
  <c r="V301" i="15"/>
  <c r="Q301" i="15"/>
  <c r="M301" i="15"/>
  <c r="Y300" i="15"/>
  <c r="V300" i="15"/>
  <c r="Q300" i="15"/>
  <c r="M300" i="15"/>
  <c r="Y299" i="15"/>
  <c r="Y456" i="15" s="1"/>
  <c r="V299" i="15"/>
  <c r="Q299" i="15"/>
  <c r="M299" i="15"/>
  <c r="Q298" i="15"/>
  <c r="M298" i="15"/>
  <c r="M297" i="15"/>
  <c r="M295" i="15"/>
  <c r="M294" i="15"/>
  <c r="M293" i="15"/>
  <c r="M292" i="15"/>
  <c r="M291" i="15"/>
  <c r="M290" i="15"/>
  <c r="M289" i="15"/>
  <c r="M288" i="15"/>
  <c r="M287" i="15"/>
  <c r="AC285" i="15"/>
  <c r="M284" i="15"/>
  <c r="AB283" i="15"/>
  <c r="AA283" i="15"/>
  <c r="Z283" i="15"/>
  <c r="Y283" i="15"/>
  <c r="X283" i="15"/>
  <c r="W283" i="15"/>
  <c r="V283" i="15"/>
  <c r="U283" i="15"/>
  <c r="T283" i="15"/>
  <c r="S283" i="15"/>
  <c r="R283" i="15"/>
  <c r="Q283" i="15"/>
  <c r="P283" i="15"/>
  <c r="O283" i="15"/>
  <c r="N283" i="15"/>
  <c r="M283" i="15"/>
  <c r="L283" i="15"/>
  <c r="K283" i="15"/>
  <c r="J283" i="15"/>
  <c r="I283" i="15"/>
  <c r="H283" i="15"/>
  <c r="Y282" i="15"/>
  <c r="V282" i="15"/>
  <c r="Q282" i="15"/>
  <c r="M282" i="15"/>
  <c r="Y281" i="15"/>
  <c r="V281" i="15"/>
  <c r="Q281" i="15"/>
  <c r="M281" i="15"/>
  <c r="Y280" i="15"/>
  <c r="V280" i="15"/>
  <c r="Q280" i="15"/>
  <c r="M280" i="15"/>
  <c r="Y279" i="15"/>
  <c r="V279" i="15"/>
  <c r="Q279" i="15"/>
  <c r="M279" i="15"/>
  <c r="Y278" i="15"/>
  <c r="V278" i="15"/>
  <c r="V276" i="15" s="1"/>
  <c r="Q278" i="15"/>
  <c r="Q276" i="15" s="1"/>
  <c r="M278" i="15"/>
  <c r="M277" i="15"/>
  <c r="AB276" i="15"/>
  <c r="AA276" i="15"/>
  <c r="Z276" i="15"/>
  <c r="Y276" i="15"/>
  <c r="X276" i="15"/>
  <c r="W276" i="15"/>
  <c r="U276" i="15"/>
  <c r="T276" i="15"/>
  <c r="S276" i="15"/>
  <c r="R276" i="15"/>
  <c r="P276" i="15"/>
  <c r="O276" i="15"/>
  <c r="N276" i="15"/>
  <c r="L276" i="15"/>
  <c r="K276" i="15"/>
  <c r="J276" i="15"/>
  <c r="I276" i="15"/>
  <c r="H276" i="15"/>
  <c r="M275" i="15"/>
  <c r="AB274" i="15"/>
  <c r="AA274" i="15"/>
  <c r="Z274" i="15"/>
  <c r="Y274" i="15"/>
  <c r="X274" i="15"/>
  <c r="W274" i="15"/>
  <c r="V274" i="15"/>
  <c r="U274" i="15"/>
  <c r="T274" i="15"/>
  <c r="S274" i="15"/>
  <c r="R274" i="15"/>
  <c r="Q274" i="15"/>
  <c r="P274" i="15"/>
  <c r="O274" i="15"/>
  <c r="N274" i="15"/>
  <c r="M274" i="15"/>
  <c r="L274" i="15"/>
  <c r="K274" i="15"/>
  <c r="J274" i="15"/>
  <c r="I274" i="15"/>
  <c r="H274" i="15"/>
  <c r="Y273" i="15"/>
  <c r="V273" i="15"/>
  <c r="Q273" i="15"/>
  <c r="M273" i="15"/>
  <c r="Y272" i="15"/>
  <c r="M272" i="15"/>
  <c r="M271" i="15"/>
  <c r="M270" i="15"/>
  <c r="M269" i="15"/>
  <c r="M268" i="15"/>
  <c r="M267" i="15"/>
  <c r="Y266" i="15"/>
  <c r="V266" i="15"/>
  <c r="Q266" i="15"/>
  <c r="M266" i="15"/>
  <c r="AB265" i="15"/>
  <c r="AB264" i="15" s="1"/>
  <c r="AA265" i="15"/>
  <c r="AA264" i="15" s="1"/>
  <c r="Z265" i="15"/>
  <c r="Z264" i="15" s="1"/>
  <c r="X265" i="15"/>
  <c r="W265" i="15"/>
  <c r="U265" i="15"/>
  <c r="T265" i="15"/>
  <c r="S265" i="15"/>
  <c r="R265" i="15"/>
  <c r="P265" i="15"/>
  <c r="O265" i="15"/>
  <c r="N265" i="15"/>
  <c r="L265" i="15"/>
  <c r="L264" i="15" s="1"/>
  <c r="K265" i="15"/>
  <c r="K264" i="15" s="1"/>
  <c r="J265" i="15"/>
  <c r="J264" i="15" s="1"/>
  <c r="I265" i="15"/>
  <c r="I264" i="15" s="1"/>
  <c r="H265" i="15"/>
  <c r="H264" i="15" s="1"/>
  <c r="AC264" i="15"/>
  <c r="AC262" i="15"/>
  <c r="AA262" i="15"/>
  <c r="Z262" i="15"/>
  <c r="Y262" i="15"/>
  <c r="X262" i="15"/>
  <c r="W262" i="15"/>
  <c r="V262" i="15"/>
  <c r="U262" i="15"/>
  <c r="T262" i="15"/>
  <c r="S262" i="15"/>
  <c r="R262" i="15"/>
  <c r="Q262" i="15"/>
  <c r="P262" i="15"/>
  <c r="O262" i="15"/>
  <c r="N262" i="15"/>
  <c r="M262" i="15"/>
  <c r="L262" i="15"/>
  <c r="K262" i="15"/>
  <c r="J262" i="15"/>
  <c r="I262" i="15"/>
  <c r="H262" i="15"/>
  <c r="M261" i="15"/>
  <c r="Y260" i="15"/>
  <c r="V260" i="15"/>
  <c r="V259" i="15" s="1"/>
  <c r="Q260" i="15"/>
  <c r="Q259" i="15" s="1"/>
  <c r="M260" i="15"/>
  <c r="M259" i="15" s="1"/>
  <c r="AC259" i="15"/>
  <c r="AB259" i="15"/>
  <c r="AA259" i="15"/>
  <c r="Z259" i="15"/>
  <c r="Y259" i="15"/>
  <c r="X259" i="15"/>
  <c r="W259" i="15"/>
  <c r="U259" i="15"/>
  <c r="T259" i="15"/>
  <c r="S259" i="15"/>
  <c r="R259" i="15"/>
  <c r="P259" i="15"/>
  <c r="O259" i="15"/>
  <c r="N259" i="15"/>
  <c r="L259" i="15"/>
  <c r="K259" i="15"/>
  <c r="J259" i="15"/>
  <c r="I259" i="15"/>
  <c r="H259" i="15"/>
  <c r="AB258" i="15"/>
  <c r="AB255" i="15" s="1"/>
  <c r="M258" i="15"/>
  <c r="M257" i="15"/>
  <c r="M256" i="15"/>
  <c r="AA255" i="15"/>
  <c r="Z255" i="15"/>
  <c r="Y255" i="15"/>
  <c r="X255" i="15"/>
  <c r="W255" i="15"/>
  <c r="V255" i="15"/>
  <c r="U255" i="15"/>
  <c r="T255" i="15"/>
  <c r="S255" i="15"/>
  <c r="R255" i="15"/>
  <c r="Q255" i="15"/>
  <c r="P255" i="15"/>
  <c r="O255" i="15"/>
  <c r="N255" i="15"/>
  <c r="L255" i="15"/>
  <c r="K255" i="15"/>
  <c r="J255" i="15"/>
  <c r="I255" i="15"/>
  <c r="H255" i="15"/>
  <c r="M254" i="15"/>
  <c r="AB253" i="15"/>
  <c r="AA253" i="15"/>
  <c r="Z253" i="15"/>
  <c r="Y253" i="15"/>
  <c r="X253" i="15"/>
  <c r="W253" i="15"/>
  <c r="V253" i="15"/>
  <c r="U253" i="15"/>
  <c r="T253" i="15"/>
  <c r="S253" i="15"/>
  <c r="R253" i="15"/>
  <c r="Q253" i="15"/>
  <c r="P253" i="15"/>
  <c r="O253" i="15"/>
  <c r="N253" i="15"/>
  <c r="M253" i="15"/>
  <c r="L253" i="15"/>
  <c r="K253" i="15"/>
  <c r="J253" i="15"/>
  <c r="I253" i="15"/>
  <c r="H253" i="15"/>
  <c r="M252" i="15"/>
  <c r="AB251" i="15"/>
  <c r="AA251" i="15"/>
  <c r="Z251" i="15"/>
  <c r="Y251" i="15"/>
  <c r="X251" i="15"/>
  <c r="W251" i="15"/>
  <c r="V251" i="15"/>
  <c r="U251" i="15"/>
  <c r="T251" i="15"/>
  <c r="S251" i="15"/>
  <c r="R251" i="15"/>
  <c r="Q251" i="15"/>
  <c r="P251" i="15"/>
  <c r="O251" i="15"/>
  <c r="N251" i="15"/>
  <c r="M251" i="15"/>
  <c r="L251" i="15"/>
  <c r="K251" i="15"/>
  <c r="J251" i="15"/>
  <c r="I251" i="15"/>
  <c r="H251" i="15"/>
  <c r="M250" i="15"/>
  <c r="M249" i="15"/>
  <c r="Y245" i="15"/>
  <c r="V245" i="15"/>
  <c r="Q245" i="15"/>
  <c r="Q235" i="15" s="1"/>
  <c r="M245" i="15"/>
  <c r="M244" i="15"/>
  <c r="M239" i="15"/>
  <c r="M238" i="15"/>
  <c r="V236" i="15"/>
  <c r="M236" i="15"/>
  <c r="AB235" i="15"/>
  <c r="AA235" i="15"/>
  <c r="Z235" i="15"/>
  <c r="Y235" i="15"/>
  <c r="X235" i="15"/>
  <c r="W235" i="15"/>
  <c r="U235" i="15"/>
  <c r="T235" i="15"/>
  <c r="S235" i="15"/>
  <c r="R235" i="15"/>
  <c r="P235" i="15"/>
  <c r="O235" i="15"/>
  <c r="N235" i="15"/>
  <c r="L235" i="15"/>
  <c r="K235" i="15"/>
  <c r="J235" i="15"/>
  <c r="I235" i="15"/>
  <c r="H235" i="15"/>
  <c r="M232" i="15"/>
  <c r="M231" i="15"/>
  <c r="AB230" i="15"/>
  <c r="AA230" i="15"/>
  <c r="Z230" i="15"/>
  <c r="X230" i="15"/>
  <c r="W230" i="15"/>
  <c r="V230" i="15"/>
  <c r="U230" i="15"/>
  <c r="T230" i="15"/>
  <c r="S230" i="15"/>
  <c r="R230" i="15"/>
  <c r="Q230" i="15"/>
  <c r="P230" i="15"/>
  <c r="O230" i="15"/>
  <c r="N230" i="15"/>
  <c r="L230" i="15"/>
  <c r="K230" i="15"/>
  <c r="J230" i="15"/>
  <c r="I230" i="15"/>
  <c r="H230" i="15"/>
  <c r="AC229" i="15"/>
  <c r="M227" i="15"/>
  <c r="M226" i="15"/>
  <c r="AB225" i="15"/>
  <c r="AA225" i="15"/>
  <c r="Z225" i="15"/>
  <c r="Y225" i="15"/>
  <c r="X225" i="15"/>
  <c r="W225" i="15"/>
  <c r="V225" i="15"/>
  <c r="U225" i="15"/>
  <c r="T225" i="15"/>
  <c r="S225" i="15"/>
  <c r="R225" i="15"/>
  <c r="Q225" i="15"/>
  <c r="P225" i="15"/>
  <c r="O225" i="15"/>
  <c r="N225" i="15"/>
  <c r="L225" i="15"/>
  <c r="K225" i="15"/>
  <c r="J225" i="15"/>
  <c r="I225" i="15"/>
  <c r="H225" i="15"/>
  <c r="Y224" i="15"/>
  <c r="Y221" i="15" s="1"/>
  <c r="V224" i="15"/>
  <c r="V221" i="15" s="1"/>
  <c r="Q224" i="15"/>
  <c r="Q221" i="15" s="1"/>
  <c r="M224" i="15"/>
  <c r="M223" i="15"/>
  <c r="M222" i="15"/>
  <c r="AB221" i="15"/>
  <c r="AA221" i="15"/>
  <c r="Z221" i="15"/>
  <c r="X221" i="15"/>
  <c r="W221" i="15"/>
  <c r="U221" i="15"/>
  <c r="T221" i="15"/>
  <c r="S221" i="15"/>
  <c r="R221" i="15"/>
  <c r="P221" i="15"/>
  <c r="O221" i="15"/>
  <c r="N221" i="15"/>
  <c r="L221" i="15"/>
  <c r="K221" i="15"/>
  <c r="J221" i="15"/>
  <c r="I221" i="15"/>
  <c r="H221" i="15"/>
  <c r="M220" i="15"/>
  <c r="M213" i="15"/>
  <c r="M212" i="15"/>
  <c r="M210" i="15"/>
  <c r="M209" i="15"/>
  <c r="AB208" i="15"/>
  <c r="AA208" i="15"/>
  <c r="Z208" i="15"/>
  <c r="Y208" i="15"/>
  <c r="X208" i="15"/>
  <c r="W208" i="15"/>
  <c r="V208" i="15"/>
  <c r="U208" i="15"/>
  <c r="U207" i="15" s="1"/>
  <c r="T208" i="15"/>
  <c r="S208" i="15"/>
  <c r="S207" i="15" s="1"/>
  <c r="R208" i="15"/>
  <c r="Q208" i="15"/>
  <c r="P208" i="15"/>
  <c r="O208" i="15"/>
  <c r="N208" i="15"/>
  <c r="L208" i="15"/>
  <c r="K208" i="15"/>
  <c r="J208" i="15"/>
  <c r="I208" i="15"/>
  <c r="H208" i="15"/>
  <c r="AC207" i="15"/>
  <c r="Y206" i="15"/>
  <c r="V206" i="15"/>
  <c r="Q206" i="15"/>
  <c r="M206" i="15"/>
  <c r="Y205" i="15"/>
  <c r="V205" i="15"/>
  <c r="Q205" i="15"/>
  <c r="M205" i="15"/>
  <c r="Y204" i="15"/>
  <c r="V204" i="15"/>
  <c r="Q204" i="15"/>
  <c r="M204" i="15"/>
  <c r="Y203" i="15"/>
  <c r="V203" i="15"/>
  <c r="Q203" i="15"/>
  <c r="M203" i="15"/>
  <c r="O202" i="15"/>
  <c r="O191" i="15" s="1"/>
  <c r="N202" i="15"/>
  <c r="N191" i="15" s="1"/>
  <c r="L202" i="15"/>
  <c r="L191" i="15" s="1"/>
  <c r="K202" i="15"/>
  <c r="K191" i="15" s="1"/>
  <c r="Y201" i="15"/>
  <c r="Y193" i="15" s="1"/>
  <c r="Y191" i="15" s="1"/>
  <c r="V201" i="15"/>
  <c r="Q201" i="15"/>
  <c r="M201" i="15"/>
  <c r="AA193" i="15"/>
  <c r="AA191" i="15" s="1"/>
  <c r="Z193" i="15"/>
  <c r="Z191" i="15" s="1"/>
  <c r="X193" i="15"/>
  <c r="X191" i="15" s="1"/>
  <c r="W193" i="15"/>
  <c r="W191" i="15" s="1"/>
  <c r="V193" i="15"/>
  <c r="V191" i="15" s="1"/>
  <c r="U193" i="15"/>
  <c r="U191" i="15" s="1"/>
  <c r="T193" i="15"/>
  <c r="T191" i="15" s="1"/>
  <c r="S193" i="15"/>
  <c r="S191" i="15" s="1"/>
  <c r="R193" i="15"/>
  <c r="R191" i="15" s="1"/>
  <c r="Q193" i="15"/>
  <c r="Q191" i="15" s="1"/>
  <c r="P193" i="15"/>
  <c r="P191" i="15" s="1"/>
  <c r="I193" i="15"/>
  <c r="I191" i="15" s="1"/>
  <c r="H193" i="15"/>
  <c r="H191" i="15" s="1"/>
  <c r="M192" i="15"/>
  <c r="AC191" i="15"/>
  <c r="AB191" i="15"/>
  <c r="J191" i="15"/>
  <c r="M190" i="15"/>
  <c r="M189" i="15"/>
  <c r="M188" i="15"/>
  <c r="AB187" i="15"/>
  <c r="AA187" i="15"/>
  <c r="Z187" i="15"/>
  <c r="Y187" i="15"/>
  <c r="X187" i="15"/>
  <c r="W187" i="15"/>
  <c r="V187" i="15"/>
  <c r="U187" i="15"/>
  <c r="T187" i="15"/>
  <c r="S187" i="15"/>
  <c r="R187" i="15"/>
  <c r="Q187" i="15"/>
  <c r="P187" i="15"/>
  <c r="O187" i="15"/>
  <c r="N187" i="15"/>
  <c r="L187" i="15"/>
  <c r="K187" i="15"/>
  <c r="J187" i="15"/>
  <c r="I187" i="15"/>
  <c r="H187" i="15"/>
  <c r="M186" i="15"/>
  <c r="M185" i="15"/>
  <c r="AB184" i="15"/>
  <c r="AA184" i="15"/>
  <c r="Z184" i="15"/>
  <c r="Y184" i="15"/>
  <c r="X184" i="15"/>
  <c r="W184" i="15"/>
  <c r="V184" i="15"/>
  <c r="U184" i="15"/>
  <c r="T184" i="15"/>
  <c r="S184" i="15"/>
  <c r="R184" i="15"/>
  <c r="Q184" i="15"/>
  <c r="P184" i="15"/>
  <c r="O184" i="15"/>
  <c r="N184" i="15"/>
  <c r="L184" i="15"/>
  <c r="K184" i="15"/>
  <c r="J184" i="15"/>
  <c r="I184" i="15"/>
  <c r="H184" i="15"/>
  <c r="M178" i="15"/>
  <c r="M177" i="15"/>
  <c r="M176" i="15"/>
  <c r="M175" i="15"/>
  <c r="M174" i="15"/>
  <c r="AB173" i="15"/>
  <c r="AA173" i="15"/>
  <c r="Z173" i="15"/>
  <c r="Y173" i="15"/>
  <c r="X173" i="15"/>
  <c r="W173" i="15"/>
  <c r="V173" i="15"/>
  <c r="U173" i="15"/>
  <c r="T173" i="15"/>
  <c r="S173" i="15"/>
  <c r="R173" i="15"/>
  <c r="Q173" i="15"/>
  <c r="P173" i="15"/>
  <c r="O173" i="15"/>
  <c r="N173" i="15"/>
  <c r="L173" i="15"/>
  <c r="K173" i="15"/>
  <c r="J173" i="15"/>
  <c r="I173" i="15"/>
  <c r="H173" i="15"/>
  <c r="Q172" i="15"/>
  <c r="M172" i="15"/>
  <c r="Q170" i="15"/>
  <c r="M170" i="15"/>
  <c r="AB169" i="15"/>
  <c r="Q169" i="15"/>
  <c r="M169" i="15"/>
  <c r="AB168" i="15"/>
  <c r="AA168" i="15"/>
  <c r="Z168" i="15"/>
  <c r="Y168" i="15"/>
  <c r="X168" i="15"/>
  <c r="W168" i="15"/>
  <c r="V168" i="15"/>
  <c r="U168" i="15"/>
  <c r="T168" i="15"/>
  <c r="S168" i="15"/>
  <c r="R168" i="15"/>
  <c r="P168" i="15"/>
  <c r="O168" i="15"/>
  <c r="N168" i="15"/>
  <c r="L168" i="15"/>
  <c r="K168" i="15"/>
  <c r="J168" i="15"/>
  <c r="I168" i="15"/>
  <c r="H168" i="15"/>
  <c r="M167" i="15"/>
  <c r="M166" i="15"/>
  <c r="M164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L163" i="15"/>
  <c r="K163" i="15"/>
  <c r="J163" i="15"/>
  <c r="I163" i="15"/>
  <c r="H163" i="15"/>
  <c r="Q160" i="15"/>
  <c r="M160" i="15"/>
  <c r="Q158" i="15"/>
  <c r="M158" i="15"/>
  <c r="M156" i="15"/>
  <c r="M155" i="15"/>
  <c r="M153" i="15"/>
  <c r="M152" i="15"/>
  <c r="Q151" i="15"/>
  <c r="Q150" i="15"/>
  <c r="AA149" i="15"/>
  <c r="AA142" i="15" s="1"/>
  <c r="Z149" i="15"/>
  <c r="Z142" i="15" s="1"/>
  <c r="Y149" i="15"/>
  <c r="X149" i="15"/>
  <c r="X142" i="15" s="1"/>
  <c r="W149" i="15"/>
  <c r="W142" i="15" s="1"/>
  <c r="V149" i="15"/>
  <c r="V142" i="15" s="1"/>
  <c r="U149" i="15"/>
  <c r="U142" i="15" s="1"/>
  <c r="T149" i="15"/>
  <c r="T142" i="15" s="1"/>
  <c r="S149" i="15"/>
  <c r="S142" i="15" s="1"/>
  <c r="R149" i="15"/>
  <c r="R142" i="15" s="1"/>
  <c r="P149" i="15"/>
  <c r="P142" i="15" s="1"/>
  <c r="O149" i="15"/>
  <c r="O142" i="15" s="1"/>
  <c r="N149" i="15"/>
  <c r="N142" i="15" s="1"/>
  <c r="L149" i="15"/>
  <c r="L142" i="15" s="1"/>
  <c r="K149" i="15"/>
  <c r="K142" i="15" s="1"/>
  <c r="J149" i="15"/>
  <c r="J142" i="15" s="1"/>
  <c r="Q148" i="15"/>
  <c r="M148" i="15"/>
  <c r="Q147" i="15"/>
  <c r="M147" i="15"/>
  <c r="Q146" i="15"/>
  <c r="M146" i="15"/>
  <c r="Q145" i="15"/>
  <c r="M145" i="15"/>
  <c r="Q144" i="15"/>
  <c r="M144" i="15"/>
  <c r="Q143" i="15"/>
  <c r="M143" i="15"/>
  <c r="AC142" i="15"/>
  <c r="AB142" i="15"/>
  <c r="Y142" i="15"/>
  <c r="I142" i="15"/>
  <c r="H142" i="15"/>
  <c r="M141" i="15"/>
  <c r="M140" i="15"/>
  <c r="M139" i="15"/>
  <c r="M138" i="15"/>
  <c r="AB137" i="15"/>
  <c r="AA137" i="15"/>
  <c r="Z137" i="15"/>
  <c r="Y137" i="15"/>
  <c r="X137" i="15"/>
  <c r="W137" i="15"/>
  <c r="W136" i="15" s="1"/>
  <c r="W135" i="15" s="1"/>
  <c r="W134" i="15" s="1"/>
  <c r="W133" i="15" s="1"/>
  <c r="W132" i="15" s="1"/>
  <c r="W131" i="15" s="1"/>
  <c r="W130" i="15" s="1"/>
  <c r="W129" i="15" s="1"/>
  <c r="V137" i="15"/>
  <c r="V136" i="15" s="1"/>
  <c r="V135" i="15" s="1"/>
  <c r="V134" i="15" s="1"/>
  <c r="V133" i="15" s="1"/>
  <c r="V132" i="15" s="1"/>
  <c r="V131" i="15" s="1"/>
  <c r="V130" i="15" s="1"/>
  <c r="V129" i="15" s="1"/>
  <c r="U137" i="15"/>
  <c r="T137" i="15"/>
  <c r="S137" i="15"/>
  <c r="S136" i="15" s="1"/>
  <c r="S135" i="15" s="1"/>
  <c r="R137" i="15"/>
  <c r="Q137" i="15"/>
  <c r="P137" i="15"/>
  <c r="O137" i="15"/>
  <c r="N137" i="15"/>
  <c r="L137" i="15"/>
  <c r="K137" i="15"/>
  <c r="J137" i="15"/>
  <c r="I137" i="15"/>
  <c r="H137" i="15"/>
  <c r="M135" i="15"/>
  <c r="M134" i="15"/>
  <c r="AB133" i="15"/>
  <c r="AA133" i="15"/>
  <c r="Z133" i="15"/>
  <c r="O133" i="15"/>
  <c r="N133" i="15"/>
  <c r="L133" i="15"/>
  <c r="K133" i="15"/>
  <c r="AB132" i="15"/>
  <c r="M132" i="15"/>
  <c r="M131" i="15"/>
  <c r="M130" i="15"/>
  <c r="AB129" i="15"/>
  <c r="O129" i="15"/>
  <c r="N129" i="15"/>
  <c r="L129" i="15"/>
  <c r="K129" i="15"/>
  <c r="AB128" i="15"/>
  <c r="Y128" i="15"/>
  <c r="V128" i="15"/>
  <c r="Q128" i="15"/>
  <c r="M128" i="15"/>
  <c r="Y127" i="15"/>
  <c r="V127" i="15"/>
  <c r="Q127" i="15"/>
  <c r="M127" i="15"/>
  <c r="Y126" i="15"/>
  <c r="V126" i="15"/>
  <c r="Q126" i="15"/>
  <c r="M126" i="15"/>
  <c r="Y125" i="15"/>
  <c r="V125" i="15"/>
  <c r="Q125" i="15"/>
  <c r="M125" i="15"/>
  <c r="AB124" i="15"/>
  <c r="V124" i="15"/>
  <c r="S124" i="15"/>
  <c r="S462" i="15" s="1"/>
  <c r="O124" i="15"/>
  <c r="O462" i="15" s="1"/>
  <c r="N124" i="15"/>
  <c r="L124" i="15"/>
  <c r="L462" i="15" s="1"/>
  <c r="K124" i="15"/>
  <c r="K462" i="15" s="1"/>
  <c r="M122" i="15"/>
  <c r="M121" i="15"/>
  <c r="M120" i="15"/>
  <c r="AB119" i="15"/>
  <c r="AA119" i="15"/>
  <c r="Z119" i="15"/>
  <c r="Z105" i="15" s="1"/>
  <c r="Y119" i="15"/>
  <c r="X119" i="15"/>
  <c r="X105" i="15" s="1"/>
  <c r="W119" i="15"/>
  <c r="V119" i="15"/>
  <c r="U119" i="15"/>
  <c r="U105" i="15" s="1"/>
  <c r="T119" i="15"/>
  <c r="T105" i="15" s="1"/>
  <c r="S119" i="15"/>
  <c r="R119" i="15"/>
  <c r="R105" i="15" s="1"/>
  <c r="Q119" i="15"/>
  <c r="P119" i="15"/>
  <c r="P105" i="15" s="1"/>
  <c r="O119" i="15"/>
  <c r="N119" i="15"/>
  <c r="L119" i="15"/>
  <c r="K119" i="15"/>
  <c r="I119" i="15"/>
  <c r="I105" i="15" s="1"/>
  <c r="H119" i="15"/>
  <c r="H105" i="15" s="1"/>
  <c r="M117" i="15"/>
  <c r="M114" i="15"/>
  <c r="M113" i="15"/>
  <c r="M112" i="15"/>
  <c r="M111" i="15"/>
  <c r="XFD110" i="15"/>
  <c r="M107" i="15"/>
  <c r="Y106" i="15"/>
  <c r="V106" i="15"/>
  <c r="Q106" i="15"/>
  <c r="M106" i="15"/>
  <c r="AC105" i="15"/>
  <c r="AC104" i="15" s="1"/>
  <c r="J105" i="15"/>
  <c r="Q103" i="15"/>
  <c r="M103" i="15"/>
  <c r="Q102" i="15"/>
  <c r="M102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P101" i="15"/>
  <c r="O101" i="15"/>
  <c r="N101" i="15"/>
  <c r="L101" i="15"/>
  <c r="K101" i="15"/>
  <c r="J101" i="15"/>
  <c r="I101" i="15"/>
  <c r="H101" i="15"/>
  <c r="Y100" i="15"/>
  <c r="V100" i="15"/>
  <c r="Q100" i="15"/>
  <c r="M100" i="15"/>
  <c r="Y99" i="15"/>
  <c r="V99" i="15"/>
  <c r="Q99" i="15"/>
  <c r="M99" i="15"/>
  <c r="Y98" i="15"/>
  <c r="V98" i="15"/>
  <c r="Q98" i="15"/>
  <c r="M98" i="15"/>
  <c r="AB97" i="15"/>
  <c r="AB96" i="15" s="1"/>
  <c r="O97" i="15"/>
  <c r="O478" i="15" s="1"/>
  <c r="N97" i="15"/>
  <c r="N478" i="15" s="1"/>
  <c r="M97" i="15"/>
  <c r="M96" i="15" s="1"/>
  <c r="L97" i="15"/>
  <c r="L96" i="15" s="1"/>
  <c r="K97" i="15"/>
  <c r="K96" i="15" s="1"/>
  <c r="AA96" i="15"/>
  <c r="Z96" i="15"/>
  <c r="Y96" i="15"/>
  <c r="X96" i="15"/>
  <c r="W96" i="15"/>
  <c r="V96" i="15"/>
  <c r="U96" i="15"/>
  <c r="T96" i="15"/>
  <c r="S96" i="15"/>
  <c r="R96" i="15"/>
  <c r="Q96" i="15"/>
  <c r="P96" i="15"/>
  <c r="J96" i="15"/>
  <c r="I96" i="15"/>
  <c r="H96" i="15"/>
  <c r="Y95" i="15"/>
  <c r="V95" i="15"/>
  <c r="Q95" i="15"/>
  <c r="M95" i="15"/>
  <c r="Y94" i="15"/>
  <c r="V94" i="15"/>
  <c r="Q94" i="15"/>
  <c r="M94" i="15"/>
  <c r="Y93" i="15"/>
  <c r="V93" i="15"/>
  <c r="Q93" i="15"/>
  <c r="M93" i="15"/>
  <c r="Y92" i="15"/>
  <c r="V92" i="15"/>
  <c r="Q92" i="15"/>
  <c r="M92" i="15"/>
  <c r="Y91" i="15"/>
  <c r="V91" i="15"/>
  <c r="Q91" i="15"/>
  <c r="M91" i="15"/>
  <c r="AB90" i="15"/>
  <c r="V90" i="15"/>
  <c r="V463" i="15" s="1"/>
  <c r="S90" i="15"/>
  <c r="S463" i="15" s="1"/>
  <c r="O90" i="15"/>
  <c r="O463" i="15" s="1"/>
  <c r="N90" i="15"/>
  <c r="N463" i="15" s="1"/>
  <c r="L90" i="15"/>
  <c r="L463" i="15" s="1"/>
  <c r="K90" i="15"/>
  <c r="K463" i="15" s="1"/>
  <c r="Y89" i="15"/>
  <c r="V89" i="15"/>
  <c r="Q89" i="15"/>
  <c r="M89" i="15"/>
  <c r="Y88" i="15"/>
  <c r="V88" i="15"/>
  <c r="Q88" i="15"/>
  <c r="M88" i="15"/>
  <c r="Y87" i="15"/>
  <c r="V87" i="15"/>
  <c r="Q87" i="15"/>
  <c r="M87" i="15"/>
  <c r="Y86" i="15"/>
  <c r="V86" i="15"/>
  <c r="Q86" i="15"/>
  <c r="M86" i="15"/>
  <c r="Y85" i="15"/>
  <c r="V85" i="15"/>
  <c r="Q85" i="15"/>
  <c r="M85" i="15"/>
  <c r="AB84" i="15"/>
  <c r="AA84" i="15"/>
  <c r="Z84" i="15"/>
  <c r="Y84" i="15" s="1"/>
  <c r="X84" i="15"/>
  <c r="W84" i="15"/>
  <c r="T84" i="15"/>
  <c r="S84" i="15"/>
  <c r="O84" i="15"/>
  <c r="N84" i="15"/>
  <c r="L84" i="15"/>
  <c r="K84" i="15"/>
  <c r="J84" i="15"/>
  <c r="M83" i="15"/>
  <c r="M82" i="15"/>
  <c r="M81" i="15"/>
  <c r="M80" i="15"/>
  <c r="M79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O508" i="15" s="1"/>
  <c r="N78" i="15"/>
  <c r="N508" i="15" s="1"/>
  <c r="L78" i="15"/>
  <c r="K78" i="15"/>
  <c r="J78" i="15"/>
  <c r="I78" i="15"/>
  <c r="H78" i="15"/>
  <c r="V77" i="15"/>
  <c r="Q77" i="15"/>
  <c r="M77" i="15"/>
  <c r="V76" i="15"/>
  <c r="Q76" i="15"/>
  <c r="M76" i="15"/>
  <c r="V75" i="15"/>
  <c r="Q75" i="15"/>
  <c r="M75" i="15"/>
  <c r="AB74" i="15"/>
  <c r="V74" i="15"/>
  <c r="V461" i="15" s="1"/>
  <c r="S74" i="15"/>
  <c r="O74" i="15"/>
  <c r="O461" i="15" s="1"/>
  <c r="N74" i="15"/>
  <c r="N461" i="15" s="1"/>
  <c r="L74" i="15"/>
  <c r="L461" i="15" s="1"/>
  <c r="K74" i="15"/>
  <c r="Y73" i="15"/>
  <c r="V73" i="15"/>
  <c r="Q73" i="15"/>
  <c r="M73" i="15"/>
  <c r="Y72" i="15"/>
  <c r="V72" i="15"/>
  <c r="Q72" i="15"/>
  <c r="M72" i="15"/>
  <c r="Y71" i="15"/>
  <c r="V71" i="15"/>
  <c r="Q71" i="15"/>
  <c r="M71" i="15"/>
  <c r="AB70" i="15"/>
  <c r="AA70" i="15"/>
  <c r="Z70" i="15"/>
  <c r="Y70" i="15" s="1"/>
  <c r="X70" i="15"/>
  <c r="W70" i="15"/>
  <c r="T70" i="15"/>
  <c r="S70" i="15"/>
  <c r="O70" i="15"/>
  <c r="N70" i="15"/>
  <c r="K70" i="15"/>
  <c r="J70" i="15"/>
  <c r="M69" i="15"/>
  <c r="M68" i="15"/>
  <c r="M67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L66" i="15"/>
  <c r="K66" i="15"/>
  <c r="J66" i="15"/>
  <c r="I66" i="15"/>
  <c r="H66" i="15"/>
  <c r="Y64" i="15"/>
  <c r="Y62" i="15" s="1"/>
  <c r="V64" i="15"/>
  <c r="V62" i="15" s="1"/>
  <c r="Q64" i="15"/>
  <c r="Q62" i="15" s="1"/>
  <c r="M64" i="15"/>
  <c r="M63" i="15"/>
  <c r="H63" i="15"/>
  <c r="H62" i="15" s="1"/>
  <c r="AB62" i="15"/>
  <c r="AA62" i="15"/>
  <c r="Z62" i="15"/>
  <c r="X62" i="15"/>
  <c r="W62" i="15"/>
  <c r="U62" i="15"/>
  <c r="T62" i="15"/>
  <c r="S62" i="15"/>
  <c r="R62" i="15"/>
  <c r="P62" i="15"/>
  <c r="O62" i="15"/>
  <c r="N62" i="15"/>
  <c r="L62" i="15"/>
  <c r="K62" i="15"/>
  <c r="J62" i="15"/>
  <c r="I62" i="15"/>
  <c r="Q61" i="15"/>
  <c r="M61" i="15"/>
  <c r="M60" i="15"/>
  <c r="M59" i="15"/>
  <c r="M58" i="15"/>
  <c r="M57" i="15"/>
  <c r="M54" i="15"/>
  <c r="M53" i="15"/>
  <c r="M52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L51" i="15"/>
  <c r="K51" i="15"/>
  <c r="J51" i="15"/>
  <c r="I51" i="15"/>
  <c r="H51" i="15"/>
  <c r="AC50" i="15"/>
  <c r="Y49" i="15"/>
  <c r="V49" i="15"/>
  <c r="Q49" i="15"/>
  <c r="M49" i="15"/>
  <c r="Y48" i="15"/>
  <c r="V48" i="15"/>
  <c r="Q48" i="15"/>
  <c r="Q46" i="15" s="1"/>
  <c r="M48" i="15"/>
  <c r="M527" i="15" s="1"/>
  <c r="M47" i="15"/>
  <c r="M46" i="15" s="1"/>
  <c r="AB46" i="15"/>
  <c r="AA46" i="15"/>
  <c r="Z46" i="15"/>
  <c r="Y46" i="15"/>
  <c r="X46" i="15"/>
  <c r="W46" i="15"/>
  <c r="V46" i="15"/>
  <c r="U46" i="15"/>
  <c r="T46" i="15"/>
  <c r="S46" i="15"/>
  <c r="R46" i="15"/>
  <c r="P46" i="15"/>
  <c r="O46" i="15"/>
  <c r="N46" i="15"/>
  <c r="L46" i="15"/>
  <c r="K46" i="15"/>
  <c r="J46" i="15"/>
  <c r="I46" i="15"/>
  <c r="H46" i="15"/>
  <c r="M45" i="15"/>
  <c r="AB44" i="15"/>
  <c r="AB38" i="15" s="1"/>
  <c r="M44" i="15"/>
  <c r="M43" i="15"/>
  <c r="M42" i="15"/>
  <c r="M41" i="15"/>
  <c r="M40" i="15"/>
  <c r="M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L38" i="15"/>
  <c r="K38" i="15"/>
  <c r="J38" i="15"/>
  <c r="I38" i="15"/>
  <c r="H38" i="15"/>
  <c r="AC37" i="15"/>
  <c r="AB36" i="15"/>
  <c r="AB35" i="15" s="1"/>
  <c r="M36" i="15"/>
  <c r="AC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M34" i="15"/>
  <c r="M33" i="15"/>
  <c r="Y32" i="15"/>
  <c r="Y31" i="15" s="1"/>
  <c r="V32" i="15"/>
  <c r="V31" i="15" s="1"/>
  <c r="Q32" i="15"/>
  <c r="Q31" i="15" s="1"/>
  <c r="M32" i="15"/>
  <c r="AC31" i="15"/>
  <c r="AB31" i="15"/>
  <c r="AA31" i="15"/>
  <c r="Z31" i="15"/>
  <c r="X31" i="15"/>
  <c r="W31" i="15"/>
  <c r="U31" i="15"/>
  <c r="T31" i="15"/>
  <c r="S31" i="15"/>
  <c r="R31" i="15"/>
  <c r="P31" i="15"/>
  <c r="O31" i="15"/>
  <c r="N31" i="15"/>
  <c r="L31" i="15"/>
  <c r="K31" i="15"/>
  <c r="J31" i="15"/>
  <c r="I31" i="15"/>
  <c r="H31" i="15"/>
  <c r="M30" i="15"/>
  <c r="M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L28" i="15"/>
  <c r="K28" i="15"/>
  <c r="J28" i="15"/>
  <c r="I28" i="15"/>
  <c r="H28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M25" i="15"/>
  <c r="M24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L23" i="15"/>
  <c r="K23" i="15"/>
  <c r="J23" i="15"/>
  <c r="I23" i="15"/>
  <c r="H23" i="15"/>
  <c r="M22" i="15"/>
  <c r="M21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L20" i="15"/>
  <c r="K20" i="15"/>
  <c r="J20" i="15"/>
  <c r="I20" i="15"/>
  <c r="H20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M17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V15" i="15"/>
  <c r="V14" i="15" s="1"/>
  <c r="Q15" i="15"/>
  <c r="Q14" i="15" s="1"/>
  <c r="M15" i="15"/>
  <c r="M14" i="15" s="1"/>
  <c r="AB14" i="15"/>
  <c r="AA14" i="15"/>
  <c r="Z14" i="15"/>
  <c r="Y14" i="15"/>
  <c r="X14" i="15"/>
  <c r="W14" i="15"/>
  <c r="U14" i="15"/>
  <c r="T14" i="15"/>
  <c r="S14" i="15"/>
  <c r="R14" i="15"/>
  <c r="P14" i="15"/>
  <c r="O14" i="15"/>
  <c r="N14" i="15"/>
  <c r="L14" i="15"/>
  <c r="K14" i="15"/>
  <c r="J14" i="15"/>
  <c r="I14" i="15"/>
  <c r="H14" i="15"/>
  <c r="AC13" i="15"/>
  <c r="V235" i="15" l="1"/>
  <c r="V229" i="15" s="1"/>
  <c r="AA37" i="15"/>
  <c r="O37" i="15"/>
  <c r="S37" i="15"/>
  <c r="W37" i="15"/>
  <c r="X104" i="15"/>
  <c r="M394" i="15"/>
  <c r="M387" i="15" s="1"/>
  <c r="J386" i="15"/>
  <c r="M405" i="15"/>
  <c r="M441" i="15"/>
  <c r="Q101" i="15"/>
  <c r="AA65" i="15"/>
  <c r="AA50" i="15" s="1"/>
  <c r="N96" i="15"/>
  <c r="M303" i="15"/>
  <c r="AB303" i="15"/>
  <c r="N455" i="15"/>
  <c r="M455" i="15" s="1"/>
  <c r="V430" i="15"/>
  <c r="U37" i="15"/>
  <c r="Y37" i="15"/>
  <c r="U104" i="15"/>
  <c r="R264" i="15"/>
  <c r="I286" i="15"/>
  <c r="I285" i="15" s="1"/>
  <c r="AB37" i="15"/>
  <c r="S264" i="15"/>
  <c r="H104" i="15"/>
  <c r="AA207" i="15"/>
  <c r="T264" i="15"/>
  <c r="V303" i="15"/>
  <c r="Q37" i="15"/>
  <c r="K65" i="15"/>
  <c r="K50" i="15" s="1"/>
  <c r="AB65" i="15"/>
  <c r="AB50" i="15" s="1"/>
  <c r="AB105" i="15"/>
  <c r="AB104" i="15" s="1"/>
  <c r="AD262" i="15"/>
  <c r="U264" i="15"/>
  <c r="AB441" i="15"/>
  <c r="X13" i="15"/>
  <c r="S162" i="15"/>
  <c r="W162" i="15"/>
  <c r="AA162" i="15"/>
  <c r="AF262" i="15"/>
  <c r="Q303" i="15"/>
  <c r="J13" i="15"/>
  <c r="I65" i="15"/>
  <c r="I50" i="15" s="1"/>
  <c r="N65" i="15"/>
  <c r="R466" i="15"/>
  <c r="R465" i="15" s="1"/>
  <c r="Z466" i="15"/>
  <c r="Z465" i="15" s="1"/>
  <c r="O96" i="15"/>
  <c r="Z460" i="15"/>
  <c r="M66" i="15"/>
  <c r="N520" i="15"/>
  <c r="M70" i="15"/>
  <c r="V70" i="15"/>
  <c r="U70" i="15" s="1"/>
  <c r="O13" i="15"/>
  <c r="M23" i="15"/>
  <c r="M31" i="15"/>
  <c r="R65" i="15"/>
  <c r="R50" i="15" s="1"/>
  <c r="L105" i="15"/>
  <c r="L104" i="15" s="1"/>
  <c r="W229" i="15"/>
  <c r="T466" i="15"/>
  <c r="T465" i="15" s="1"/>
  <c r="X466" i="15"/>
  <c r="X465" i="15" s="1"/>
  <c r="T286" i="15"/>
  <c r="T285" i="15" s="1"/>
  <c r="W65" i="15"/>
  <c r="W50" i="15" s="1"/>
  <c r="K460" i="15"/>
  <c r="V105" i="15"/>
  <c r="V104" i="15" s="1"/>
  <c r="I104" i="15"/>
  <c r="O105" i="15"/>
  <c r="O104" i="15" s="1"/>
  <c r="AA105" i="15"/>
  <c r="AA104" i="15" s="1"/>
  <c r="O520" i="15"/>
  <c r="M133" i="15"/>
  <c r="M187" i="15"/>
  <c r="O207" i="15"/>
  <c r="O229" i="15"/>
  <c r="S229" i="15"/>
  <c r="V370" i="15"/>
  <c r="W386" i="15"/>
  <c r="Y386" i="15"/>
  <c r="AA386" i="15"/>
  <c r="I386" i="15"/>
  <c r="K386" i="15"/>
  <c r="O386" i="15"/>
  <c r="Q386" i="15"/>
  <c r="S386" i="15"/>
  <c r="U386" i="15"/>
  <c r="M430" i="15"/>
  <c r="S13" i="15"/>
  <c r="M28" i="15"/>
  <c r="I37" i="15"/>
  <c r="N50" i="15"/>
  <c r="M51" i="15"/>
  <c r="M62" i="15"/>
  <c r="Y105" i="15"/>
  <c r="Y104" i="15" s="1"/>
  <c r="AF104" i="15" s="1"/>
  <c r="R104" i="15"/>
  <c r="Z104" i="15"/>
  <c r="I162" i="15"/>
  <c r="H286" i="15"/>
  <c r="H285" i="15" s="1"/>
  <c r="H386" i="15"/>
  <c r="L386" i="15"/>
  <c r="N386" i="15"/>
  <c r="P386" i="15"/>
  <c r="R386" i="15"/>
  <c r="T386" i="15"/>
  <c r="V456" i="15"/>
  <c r="Q70" i="15"/>
  <c r="P70" i="15" s="1"/>
  <c r="N162" i="15"/>
  <c r="K207" i="15"/>
  <c r="AA286" i="15"/>
  <c r="AA285" i="15" s="1"/>
  <c r="I13" i="15"/>
  <c r="K13" i="15"/>
  <c r="Q13" i="15"/>
  <c r="U13" i="15"/>
  <c r="Z13" i="15"/>
  <c r="AB13" i="15"/>
  <c r="H13" i="15"/>
  <c r="L13" i="15"/>
  <c r="N13" i="15"/>
  <c r="P13" i="15"/>
  <c r="R13" i="15"/>
  <c r="T13" i="15"/>
  <c r="M20" i="15"/>
  <c r="W13" i="15"/>
  <c r="Y13" i="15"/>
  <c r="AA13" i="15"/>
  <c r="Y457" i="15"/>
  <c r="M515" i="15"/>
  <c r="K37" i="15"/>
  <c r="S460" i="15"/>
  <c r="M524" i="15"/>
  <c r="P104" i="15"/>
  <c r="T104" i="15"/>
  <c r="M129" i="15"/>
  <c r="J104" i="15"/>
  <c r="Q149" i="15"/>
  <c r="Q142" i="15" s="1"/>
  <c r="M149" i="15"/>
  <c r="M142" i="15" s="1"/>
  <c r="K162" i="15"/>
  <c r="P162" i="15"/>
  <c r="R162" i="15"/>
  <c r="T162" i="15"/>
  <c r="V162" i="15"/>
  <c r="X162" i="15"/>
  <c r="Z162" i="15"/>
  <c r="AB162" i="15"/>
  <c r="M163" i="15"/>
  <c r="O162" i="15"/>
  <c r="U162" i="15"/>
  <c r="Y162" i="15"/>
  <c r="M184" i="15"/>
  <c r="M202" i="15"/>
  <c r="M191" i="15" s="1"/>
  <c r="M208" i="15"/>
  <c r="M221" i="15"/>
  <c r="Q207" i="15"/>
  <c r="Y207" i="15"/>
  <c r="I229" i="15"/>
  <c r="K229" i="15"/>
  <c r="N229" i="15"/>
  <c r="P229" i="15"/>
  <c r="R229" i="15"/>
  <c r="T229" i="15"/>
  <c r="X229" i="15"/>
  <c r="AA229" i="15"/>
  <c r="M230" i="15"/>
  <c r="Q229" i="15"/>
  <c r="U229" i="15"/>
  <c r="AE229" i="15" s="1"/>
  <c r="Y229" i="15"/>
  <c r="AF229" i="15" s="1"/>
  <c r="M255" i="15"/>
  <c r="AE262" i="15"/>
  <c r="O264" i="15"/>
  <c r="W264" i="15"/>
  <c r="Q265" i="15"/>
  <c r="Q264" i="15" s="1"/>
  <c r="Y265" i="15"/>
  <c r="Y264" i="15" s="1"/>
  <c r="M265" i="15"/>
  <c r="M264" i="15" s="1"/>
  <c r="V265" i="15"/>
  <c r="V264" i="15" s="1"/>
  <c r="X264" i="15"/>
  <c r="AB347" i="15"/>
  <c r="AB343" i="15" s="1"/>
  <c r="M360" i="15"/>
  <c r="M356" i="15" s="1"/>
  <c r="V374" i="15"/>
  <c r="N207" i="15"/>
  <c r="T65" i="15"/>
  <c r="T50" i="15" s="1"/>
  <c r="X65" i="15"/>
  <c r="X50" i="15" s="1"/>
  <c r="H466" i="15"/>
  <c r="H465" i="15" s="1"/>
  <c r="J466" i="15"/>
  <c r="J465" i="15" s="1"/>
  <c r="L466" i="15"/>
  <c r="L465" i="15" s="1"/>
  <c r="M78" i="15"/>
  <c r="M508" i="15" s="1"/>
  <c r="O65" i="15"/>
  <c r="O50" i="15" s="1"/>
  <c r="N105" i="15"/>
  <c r="N104" i="15" s="1"/>
  <c r="M119" i="15"/>
  <c r="M124" i="15"/>
  <c r="K105" i="15"/>
  <c r="K104" i="15" s="1"/>
  <c r="M137" i="15"/>
  <c r="L286" i="15"/>
  <c r="L285" i="15" s="1"/>
  <c r="R286" i="15"/>
  <c r="R285" i="15" s="1"/>
  <c r="M347" i="15"/>
  <c r="M343" i="15" s="1"/>
  <c r="N343" i="15"/>
  <c r="N286" i="15" s="1"/>
  <c r="N285" i="15" s="1"/>
  <c r="H162" i="15"/>
  <c r="J162" i="15"/>
  <c r="L162" i="15"/>
  <c r="M173" i="15"/>
  <c r="I207" i="15"/>
  <c r="W207" i="15"/>
  <c r="H229" i="15"/>
  <c r="J229" i="15"/>
  <c r="L229" i="15"/>
  <c r="M235" i="15"/>
  <c r="N264" i="15"/>
  <c r="P264" i="15"/>
  <c r="M276" i="15"/>
  <c r="X286" i="15"/>
  <c r="X285" i="15" s="1"/>
  <c r="M318" i="15"/>
  <c r="P286" i="15"/>
  <c r="P285" i="15" s="1"/>
  <c r="W286" i="15"/>
  <c r="W285" i="15" s="1"/>
  <c r="Z286" i="15"/>
  <c r="Z285" i="15" s="1"/>
  <c r="J286" i="15"/>
  <c r="J285" i="15" s="1"/>
  <c r="Q347" i="15"/>
  <c r="Q343" i="15" s="1"/>
  <c r="Y347" i="15"/>
  <c r="Y343" i="15" s="1"/>
  <c r="V347" i="15"/>
  <c r="V343" i="15" s="1"/>
  <c r="K286" i="15"/>
  <c r="K285" i="15" s="1"/>
  <c r="M375" i="15"/>
  <c r="M374" i="15" s="1"/>
  <c r="Y374" i="15"/>
  <c r="Q374" i="15"/>
  <c r="X386" i="15"/>
  <c r="Z386" i="15"/>
  <c r="M415" i="15"/>
  <c r="V415" i="15"/>
  <c r="AB530" i="15"/>
  <c r="M423" i="15"/>
  <c r="V423" i="15"/>
  <c r="Y430" i="15"/>
  <c r="Y452" i="15" s="1"/>
  <c r="Y475" i="15" s="1"/>
  <c r="P466" i="15"/>
  <c r="P465" i="15" s="1"/>
  <c r="M530" i="15"/>
  <c r="M532" i="15" s="1"/>
  <c r="M478" i="15"/>
  <c r="H65" i="15"/>
  <c r="H50" i="15" s="1"/>
  <c r="J65" i="15"/>
  <c r="J50" i="15" s="1"/>
  <c r="L65" i="15"/>
  <c r="L50" i="15" s="1"/>
  <c r="S65" i="15"/>
  <c r="S50" i="15" s="1"/>
  <c r="Z65" i="15"/>
  <c r="Z50" i="15" s="1"/>
  <c r="I466" i="15"/>
  <c r="I465" i="15" s="1"/>
  <c r="K466" i="15"/>
  <c r="K465" i="15" s="1"/>
  <c r="U466" i="15"/>
  <c r="U465" i="15" s="1"/>
  <c r="AA466" i="15"/>
  <c r="AA465" i="15" s="1"/>
  <c r="Y65" i="15"/>
  <c r="Y50" i="15" s="1"/>
  <c r="M84" i="15"/>
  <c r="Q84" i="15"/>
  <c r="P84" i="15" s="1"/>
  <c r="V84" i="15"/>
  <c r="U84" i="15" s="1"/>
  <c r="Q90" i="15"/>
  <c r="Q463" i="15" s="1"/>
  <c r="M101" i="15"/>
  <c r="W105" i="15"/>
  <c r="W104" i="15" s="1"/>
  <c r="M168" i="15"/>
  <c r="AC173" i="15"/>
  <c r="AC162" i="15" s="1"/>
  <c r="AC408" i="15" s="1"/>
  <c r="AC455" i="15" s="1"/>
  <c r="AB455" i="15" s="1"/>
  <c r="V207" i="15"/>
  <c r="H207" i="15"/>
  <c r="J207" i="15"/>
  <c r="L207" i="15"/>
  <c r="O286" i="15"/>
  <c r="O285" i="15" s="1"/>
  <c r="S286" i="15"/>
  <c r="S285" i="15" s="1"/>
  <c r="U286" i="15"/>
  <c r="U285" i="15" s="1"/>
  <c r="P207" i="15"/>
  <c r="R207" i="15"/>
  <c r="T207" i="15"/>
  <c r="X207" i="15"/>
  <c r="Z207" i="15"/>
  <c r="AB207" i="15"/>
  <c r="M225" i="15"/>
  <c r="Z229" i="15"/>
  <c r="AB229" i="15"/>
  <c r="Y303" i="15"/>
  <c r="M370" i="15"/>
  <c r="Q370" i="15"/>
  <c r="V387" i="15"/>
  <c r="V386" i="15" s="1"/>
  <c r="Y460" i="15"/>
  <c r="AA460" i="15"/>
  <c r="H452" i="15"/>
  <c r="H475" i="15" s="1"/>
  <c r="J452" i="15"/>
  <c r="J475" i="15" s="1"/>
  <c r="L452" i="15"/>
  <c r="L475" i="15" s="1"/>
  <c r="N452" i="15"/>
  <c r="P452" i="15"/>
  <c r="P475" i="15" s="1"/>
  <c r="R452" i="15"/>
  <c r="R475" i="15" s="1"/>
  <c r="Z452" i="15"/>
  <c r="Z475" i="15" s="1"/>
  <c r="AB452" i="15"/>
  <c r="I452" i="15"/>
  <c r="I475" i="15" s="1"/>
  <c r="K452" i="15"/>
  <c r="K475" i="15" s="1"/>
  <c r="O452" i="15"/>
  <c r="O475" i="15" s="1"/>
  <c r="Q452" i="15"/>
  <c r="Q475" i="15" s="1"/>
  <c r="S452" i="15"/>
  <c r="S475" i="15" s="1"/>
  <c r="U452" i="15"/>
  <c r="U475" i="15" s="1"/>
  <c r="W452" i="15"/>
  <c r="W475" i="15" s="1"/>
  <c r="V457" i="15"/>
  <c r="AB538" i="15"/>
  <c r="M497" i="15"/>
  <c r="Q135" i="15"/>
  <c r="S134" i="15"/>
  <c r="W466" i="15"/>
  <c r="W465" i="15" s="1"/>
  <c r="Q168" i="15"/>
  <c r="Q162" i="15" s="1"/>
  <c r="M38" i="15"/>
  <c r="M37" i="15" s="1"/>
  <c r="K458" i="15"/>
  <c r="O458" i="15"/>
  <c r="T458" i="15"/>
  <c r="T455" i="15" s="1"/>
  <c r="X458" i="15"/>
  <c r="X455" i="15" s="1"/>
  <c r="Z458" i="15"/>
  <c r="Z455" i="15" s="1"/>
  <c r="V460" i="15"/>
  <c r="H37" i="15"/>
  <c r="J37" i="15"/>
  <c r="L37" i="15"/>
  <c r="N37" i="15"/>
  <c r="P37" i="15"/>
  <c r="R37" i="15"/>
  <c r="T37" i="15"/>
  <c r="V37" i="15"/>
  <c r="X37" i="15"/>
  <c r="Z37" i="15"/>
  <c r="Q74" i="15"/>
  <c r="L458" i="15"/>
  <c r="W458" i="15"/>
  <c r="AA458" i="15"/>
  <c r="V13" i="15"/>
  <c r="M486" i="15"/>
  <c r="M490" i="15"/>
  <c r="N466" i="15"/>
  <c r="V530" i="15"/>
  <c r="K461" i="15"/>
  <c r="S461" i="15"/>
  <c r="O466" i="15"/>
  <c r="O465" i="15" s="1"/>
  <c r="O503" i="15"/>
  <c r="M74" i="15"/>
  <c r="M90" i="15"/>
  <c r="M463" i="15" s="1"/>
  <c r="N462" i="15"/>
  <c r="M462" i="15"/>
  <c r="Q124" i="15"/>
  <c r="Q530" i="15"/>
  <c r="Q534" i="15"/>
  <c r="V534" i="15"/>
  <c r="N460" i="15"/>
  <c r="M460" i="15" s="1"/>
  <c r="P532" i="15"/>
  <c r="M13" i="15" l="1"/>
  <c r="AF162" i="15"/>
  <c r="AE104" i="15"/>
  <c r="V286" i="15"/>
  <c r="V285" i="15" s="1"/>
  <c r="N503" i="15"/>
  <c r="AA455" i="15"/>
  <c r="M386" i="15"/>
  <c r="AB286" i="15"/>
  <c r="AB285" i="15" s="1"/>
  <c r="AB408" i="15" s="1"/>
  <c r="M520" i="15"/>
  <c r="AD104" i="15"/>
  <c r="N458" i="15"/>
  <c r="M458" i="15" s="1"/>
  <c r="Q286" i="15"/>
  <c r="Q285" i="15" s="1"/>
  <c r="M229" i="15"/>
  <c r="V466" i="15"/>
  <c r="V465" i="15" s="1"/>
  <c r="M207" i="15"/>
  <c r="M162" i="15"/>
  <c r="R408" i="15"/>
  <c r="R474" i="15" s="1"/>
  <c r="R473" i="15" s="1"/>
  <c r="Z408" i="15"/>
  <c r="Z474" i="15" s="1"/>
  <c r="Z473" i="15" s="1"/>
  <c r="Z538" i="15" s="1"/>
  <c r="N408" i="15"/>
  <c r="N474" i="15" s="1"/>
  <c r="J408" i="15"/>
  <c r="J474" i="15" s="1"/>
  <c r="J473" i="15" s="1"/>
  <c r="K408" i="15"/>
  <c r="K474" i="15" s="1"/>
  <c r="K473" i="15" s="1"/>
  <c r="P65" i="15"/>
  <c r="P50" i="15" s="1"/>
  <c r="P408" i="15" s="1"/>
  <c r="P474" i="15" s="1"/>
  <c r="P473" i="15" s="1"/>
  <c r="P458" i="15"/>
  <c r="P455" i="15" s="1"/>
  <c r="V452" i="15"/>
  <c r="V475" i="15" s="1"/>
  <c r="Q65" i="15"/>
  <c r="Q50" i="15" s="1"/>
  <c r="AF50" i="15"/>
  <c r="I408" i="15"/>
  <c r="I474" i="15" s="1"/>
  <c r="I473" i="15" s="1"/>
  <c r="AA408" i="15"/>
  <c r="AA474" i="15" s="1"/>
  <c r="AA473" i="15" s="1"/>
  <c r="AD229" i="15"/>
  <c r="AE162" i="15"/>
  <c r="AD162" i="15"/>
  <c r="M286" i="15"/>
  <c r="M285" i="15" s="1"/>
  <c r="M503" i="15"/>
  <c r="AD285" i="15"/>
  <c r="W408" i="15"/>
  <c r="W474" i="15" s="1"/>
  <c r="W473" i="15" s="1"/>
  <c r="W538" i="15" s="1"/>
  <c r="AD50" i="15"/>
  <c r="V458" i="15"/>
  <c r="V65" i="15"/>
  <c r="V50" i="15" s="1"/>
  <c r="M105" i="15"/>
  <c r="M104" i="15" s="1"/>
  <c r="Y318" i="15"/>
  <c r="Y466" i="15" s="1"/>
  <c r="Y465" i="15" s="1"/>
  <c r="Y458" i="15"/>
  <c r="Y455" i="15" s="1"/>
  <c r="M452" i="15"/>
  <c r="Q461" i="15"/>
  <c r="W455" i="15"/>
  <c r="V455" i="15" s="1"/>
  <c r="N475" i="15"/>
  <c r="M475" i="15" s="1"/>
  <c r="X408" i="15"/>
  <c r="X474" i="15" s="1"/>
  <c r="X473" i="15" s="1"/>
  <c r="AE285" i="15"/>
  <c r="O408" i="15"/>
  <c r="O474" i="15" s="1"/>
  <c r="U65" i="15"/>
  <c r="U50" i="15" s="1"/>
  <c r="AE50" i="15" s="1"/>
  <c r="U458" i="15"/>
  <c r="U455" i="15" s="1"/>
  <c r="T408" i="15"/>
  <c r="T474" i="15" s="1"/>
  <c r="T473" i="15" s="1"/>
  <c r="L408" i="15"/>
  <c r="L474" i="15" s="1"/>
  <c r="L473" i="15" s="1"/>
  <c r="H408" i="15"/>
  <c r="H474" i="15" s="1"/>
  <c r="H473" i="15" s="1"/>
  <c r="Q134" i="15"/>
  <c r="Q133" i="15" s="1"/>
  <c r="S133" i="15"/>
  <c r="M466" i="15"/>
  <c r="M465" i="15" s="1"/>
  <c r="N465" i="15"/>
  <c r="Q462" i="15"/>
  <c r="M461" i="15"/>
  <c r="M65" i="15"/>
  <c r="M50" i="15" s="1"/>
  <c r="Q460" i="15"/>
  <c r="V408" i="15" l="1"/>
  <c r="V474" i="15" s="1"/>
  <c r="V473" i="15" s="1"/>
  <c r="V538" i="15" s="1"/>
  <c r="M474" i="15"/>
  <c r="U408" i="15"/>
  <c r="U474" i="15" s="1"/>
  <c r="U473" i="15" s="1"/>
  <c r="M408" i="15"/>
  <c r="Y286" i="15"/>
  <c r="Y285" i="15" s="1"/>
  <c r="AF285" i="15" s="1"/>
  <c r="N473" i="15"/>
  <c r="O473" i="15"/>
  <c r="S132" i="15"/>
  <c r="S458" i="15"/>
  <c r="Q458" i="15" s="1"/>
  <c r="AA534" i="14"/>
  <c r="Z534" i="14"/>
  <c r="Y534" i="14"/>
  <c r="X534" i="14"/>
  <c r="W534" i="14"/>
  <c r="U534" i="14"/>
  <c r="T534" i="14"/>
  <c r="R534" i="14"/>
  <c r="P534" i="14"/>
  <c r="J534" i="14"/>
  <c r="I534" i="14"/>
  <c r="H534" i="14"/>
  <c r="AA530" i="14"/>
  <c r="Z530" i="14"/>
  <c r="Y530" i="14"/>
  <c r="Y532" i="14" s="1"/>
  <c r="Y535" i="14" s="1"/>
  <c r="X530" i="14"/>
  <c r="W530" i="14"/>
  <c r="U530" i="14"/>
  <c r="U532" i="14" s="1"/>
  <c r="U535" i="14" s="1"/>
  <c r="T530" i="14"/>
  <c r="R530" i="14"/>
  <c r="R532" i="14" s="1"/>
  <c r="R535" i="14" s="1"/>
  <c r="P530" i="14"/>
  <c r="P535" i="14" s="1"/>
  <c r="O530" i="14"/>
  <c r="O532" i="14" s="1"/>
  <c r="N530" i="14"/>
  <c r="N532" i="14" s="1"/>
  <c r="L530" i="14"/>
  <c r="L532" i="14" s="1"/>
  <c r="K530" i="14"/>
  <c r="K532" i="14" s="1"/>
  <c r="J530" i="14"/>
  <c r="J532" i="14" s="1"/>
  <c r="J535" i="14" s="1"/>
  <c r="I530" i="14"/>
  <c r="I532" i="14" s="1"/>
  <c r="I535" i="14" s="1"/>
  <c r="H530" i="14"/>
  <c r="H532" i="14" s="1"/>
  <c r="H535" i="14" s="1"/>
  <c r="O527" i="14"/>
  <c r="N527" i="14"/>
  <c r="O524" i="14"/>
  <c r="N524" i="14"/>
  <c r="O515" i="14"/>
  <c r="N515" i="14"/>
  <c r="O497" i="14"/>
  <c r="N497" i="14"/>
  <c r="O490" i="14"/>
  <c r="N490" i="14"/>
  <c r="O486" i="14"/>
  <c r="N486" i="14"/>
  <c r="AB475" i="14"/>
  <c r="AB474" i="14"/>
  <c r="AB473" i="14"/>
  <c r="G473" i="14"/>
  <c r="AB470" i="14"/>
  <c r="AA470" i="14"/>
  <c r="Z470" i="14"/>
  <c r="Y470" i="14"/>
  <c r="X470" i="14"/>
  <c r="W470" i="14"/>
  <c r="V470" i="14"/>
  <c r="U470" i="14"/>
  <c r="T470" i="14"/>
  <c r="S470" i="14"/>
  <c r="R470" i="14"/>
  <c r="Q470" i="14"/>
  <c r="P470" i="14"/>
  <c r="O470" i="14"/>
  <c r="N470" i="14"/>
  <c r="M470" i="14" s="1"/>
  <c r="L470" i="14"/>
  <c r="K470" i="14"/>
  <c r="J470" i="14"/>
  <c r="I470" i="14"/>
  <c r="H470" i="14"/>
  <c r="AB466" i="14"/>
  <c r="AC465" i="14"/>
  <c r="AB465" i="14" s="1"/>
  <c r="AA463" i="14"/>
  <c r="Z463" i="14"/>
  <c r="Y463" i="14"/>
  <c r="X463" i="14"/>
  <c r="W463" i="14"/>
  <c r="U463" i="14"/>
  <c r="T463" i="14"/>
  <c r="R463" i="14"/>
  <c r="P463" i="14"/>
  <c r="AA462" i="14"/>
  <c r="Z462" i="14"/>
  <c r="Y462" i="14"/>
  <c r="X462" i="14"/>
  <c r="W462" i="14"/>
  <c r="V462" i="14"/>
  <c r="U462" i="14"/>
  <c r="T462" i="14"/>
  <c r="R462" i="14"/>
  <c r="P462" i="14"/>
  <c r="AA461" i="14"/>
  <c r="Z461" i="14"/>
  <c r="Y461" i="14"/>
  <c r="X461" i="14"/>
  <c r="W461" i="14"/>
  <c r="U461" i="14"/>
  <c r="T461" i="14"/>
  <c r="R461" i="14"/>
  <c r="P461" i="14"/>
  <c r="X460" i="14"/>
  <c r="W460" i="14"/>
  <c r="U460" i="14"/>
  <c r="T460" i="14"/>
  <c r="R460" i="14"/>
  <c r="P460" i="14"/>
  <c r="AA459" i="14"/>
  <c r="X459" i="14"/>
  <c r="T459" i="14"/>
  <c r="AB458" i="14"/>
  <c r="AB457" i="14"/>
  <c r="AA457" i="14"/>
  <c r="Z457" i="14"/>
  <c r="X457" i="14"/>
  <c r="W457" i="14"/>
  <c r="U457" i="14"/>
  <c r="T457" i="14"/>
  <c r="S457" i="14"/>
  <c r="Q457" i="14" s="1"/>
  <c r="P457" i="14"/>
  <c r="O457" i="14"/>
  <c r="N457" i="14"/>
  <c r="M457" i="14" s="1"/>
  <c r="L457" i="14"/>
  <c r="K457" i="14"/>
  <c r="AB456" i="14"/>
  <c r="AA456" i="14"/>
  <c r="Z456" i="14"/>
  <c r="X456" i="14"/>
  <c r="W456" i="14"/>
  <c r="U456" i="14"/>
  <c r="T456" i="14"/>
  <c r="S456" i="14"/>
  <c r="Q456" i="14" s="1"/>
  <c r="P456" i="14"/>
  <c r="O456" i="14"/>
  <c r="O455" i="14" s="1"/>
  <c r="N456" i="14"/>
  <c r="L456" i="14"/>
  <c r="L455" i="14" s="1"/>
  <c r="K456" i="14"/>
  <c r="K455" i="14" s="1"/>
  <c r="J455" i="14"/>
  <c r="G455" i="14"/>
  <c r="AC452" i="14"/>
  <c r="AA452" i="14"/>
  <c r="AA475" i="14" s="1"/>
  <c r="X452" i="14"/>
  <c r="X475" i="14" s="1"/>
  <c r="T452" i="14"/>
  <c r="T475" i="14" s="1"/>
  <c r="AB451" i="14"/>
  <c r="Y451" i="14"/>
  <c r="V451" i="14"/>
  <c r="M451" i="14"/>
  <c r="AB449" i="14"/>
  <c r="M449" i="14"/>
  <c r="AB448" i="14"/>
  <c r="M448" i="14"/>
  <c r="AB447" i="14"/>
  <c r="M447" i="14"/>
  <c r="AB446" i="14"/>
  <c r="M446" i="14"/>
  <c r="AB445" i="14"/>
  <c r="M445" i="14"/>
  <c r="AB444" i="14"/>
  <c r="M444" i="14"/>
  <c r="AB443" i="14"/>
  <c r="M443" i="14"/>
  <c r="AB442" i="14"/>
  <c r="M442" i="14"/>
  <c r="AC441" i="14"/>
  <c r="AA441" i="14"/>
  <c r="Z441" i="14"/>
  <c r="Y441" i="14"/>
  <c r="X441" i="14"/>
  <c r="W441" i="14"/>
  <c r="V441" i="14"/>
  <c r="U441" i="14"/>
  <c r="T441" i="14"/>
  <c r="S441" i="14"/>
  <c r="R441" i="14"/>
  <c r="Q441" i="14"/>
  <c r="P441" i="14"/>
  <c r="O441" i="14"/>
  <c r="N441" i="14"/>
  <c r="L441" i="14"/>
  <c r="K441" i="14"/>
  <c r="J441" i="14"/>
  <c r="I441" i="14"/>
  <c r="H441" i="14"/>
  <c r="AB440" i="14"/>
  <c r="V440" i="14"/>
  <c r="M440" i="14"/>
  <c r="V438" i="14"/>
  <c r="M438" i="14"/>
  <c r="AB437" i="14"/>
  <c r="Y437" i="14"/>
  <c r="V437" i="14"/>
  <c r="M437" i="14"/>
  <c r="AB436" i="14"/>
  <c r="Y436" i="14"/>
  <c r="V436" i="14"/>
  <c r="M436" i="14"/>
  <c r="AB435" i="14"/>
  <c r="V435" i="14"/>
  <c r="M435" i="14"/>
  <c r="AB434" i="14"/>
  <c r="Y434" i="14"/>
  <c r="V434" i="14"/>
  <c r="M434" i="14"/>
  <c r="AB433" i="14"/>
  <c r="V433" i="14"/>
  <c r="M433" i="14"/>
  <c r="AB432" i="14"/>
  <c r="V432" i="14"/>
  <c r="M432" i="14"/>
  <c r="AB431" i="14"/>
  <c r="V431" i="14"/>
  <c r="M431" i="14"/>
  <c r="AB430" i="14"/>
  <c r="AA430" i="14"/>
  <c r="Z430" i="14"/>
  <c r="X430" i="14"/>
  <c r="W430" i="14"/>
  <c r="U430" i="14"/>
  <c r="T430" i="14"/>
  <c r="S430" i="14"/>
  <c r="R430" i="14"/>
  <c r="Q430" i="14"/>
  <c r="P430" i="14"/>
  <c r="O430" i="14"/>
  <c r="N430" i="14"/>
  <c r="L430" i="14"/>
  <c r="K430" i="14"/>
  <c r="J430" i="14"/>
  <c r="I430" i="14"/>
  <c r="H430" i="14"/>
  <c r="AB429" i="14"/>
  <c r="V429" i="14"/>
  <c r="M429" i="14"/>
  <c r="AB428" i="14"/>
  <c r="V428" i="14"/>
  <c r="M428" i="14"/>
  <c r="V427" i="14"/>
  <c r="M427" i="14"/>
  <c r="V426" i="14"/>
  <c r="M426" i="14"/>
  <c r="AB425" i="14"/>
  <c r="V425" i="14"/>
  <c r="M425" i="14"/>
  <c r="AB424" i="14"/>
  <c r="V424" i="14"/>
  <c r="M424" i="14"/>
  <c r="AB423" i="14"/>
  <c r="AA423" i="14"/>
  <c r="Z423" i="14"/>
  <c r="Y423" i="14"/>
  <c r="X423" i="14"/>
  <c r="W423" i="14"/>
  <c r="U423" i="14"/>
  <c r="T423" i="14"/>
  <c r="S423" i="14"/>
  <c r="R423" i="14"/>
  <c r="Q423" i="14"/>
  <c r="P423" i="14"/>
  <c r="O423" i="14"/>
  <c r="N423" i="14"/>
  <c r="L423" i="14"/>
  <c r="K423" i="14"/>
  <c r="J423" i="14"/>
  <c r="I423" i="14"/>
  <c r="H423" i="14"/>
  <c r="AB422" i="14"/>
  <c r="V422" i="14"/>
  <c r="M422" i="14"/>
  <c r="V421" i="14"/>
  <c r="M421" i="14"/>
  <c r="V420" i="14"/>
  <c r="M420" i="14"/>
  <c r="AB419" i="14"/>
  <c r="V419" i="14"/>
  <c r="M419" i="14"/>
  <c r="AB418" i="14"/>
  <c r="V418" i="14"/>
  <c r="M418" i="14"/>
  <c r="AB417" i="14"/>
  <c r="V417" i="14"/>
  <c r="M417" i="14"/>
  <c r="AB416" i="14"/>
  <c r="V416" i="14"/>
  <c r="M416" i="14"/>
  <c r="AB415" i="14"/>
  <c r="AA415" i="14"/>
  <c r="Z415" i="14"/>
  <c r="Y415" i="14"/>
  <c r="X415" i="14"/>
  <c r="W415" i="14"/>
  <c r="U415" i="14"/>
  <c r="T415" i="14"/>
  <c r="S415" i="14"/>
  <c r="R415" i="14"/>
  <c r="Q415" i="14"/>
  <c r="P415" i="14"/>
  <c r="O415" i="14"/>
  <c r="N415" i="14"/>
  <c r="L415" i="14"/>
  <c r="K415" i="14"/>
  <c r="J415" i="14"/>
  <c r="I415" i="14"/>
  <c r="H415" i="14"/>
  <c r="AB407" i="14"/>
  <c r="M407" i="14"/>
  <c r="AB406" i="14"/>
  <c r="M406" i="14"/>
  <c r="AB405" i="14"/>
  <c r="AA405" i="14"/>
  <c r="Z405" i="14"/>
  <c r="Y405" i="14"/>
  <c r="X405" i="14"/>
  <c r="W405" i="14"/>
  <c r="V405" i="14"/>
  <c r="U405" i="14"/>
  <c r="T405" i="14"/>
  <c r="S405" i="14"/>
  <c r="R405" i="14"/>
  <c r="Q405" i="14"/>
  <c r="P405" i="14"/>
  <c r="O405" i="14"/>
  <c r="N405" i="14"/>
  <c r="L405" i="14"/>
  <c r="K405" i="14"/>
  <c r="J405" i="14"/>
  <c r="I405" i="14"/>
  <c r="H405" i="14"/>
  <c r="AB402" i="14"/>
  <c r="AB401" i="14" s="1"/>
  <c r="M402" i="14"/>
  <c r="AC401" i="14"/>
  <c r="AA401" i="14"/>
  <c r="Z401" i="14"/>
  <c r="Y401" i="14"/>
  <c r="X401" i="14"/>
  <c r="W401" i="14"/>
  <c r="V401" i="14"/>
  <c r="U401" i="14"/>
  <c r="T401" i="14"/>
  <c r="S401" i="14"/>
  <c r="R401" i="14"/>
  <c r="Q401" i="14"/>
  <c r="P401" i="14"/>
  <c r="O401" i="14"/>
  <c r="N401" i="14"/>
  <c r="M401" i="14"/>
  <c r="L401" i="14"/>
  <c r="K401" i="14"/>
  <c r="J401" i="14"/>
  <c r="I401" i="14"/>
  <c r="H401" i="14"/>
  <c r="AB400" i="14"/>
  <c r="M400" i="14"/>
  <c r="AB399" i="14"/>
  <c r="M399" i="14"/>
  <c r="AB398" i="14"/>
  <c r="M398" i="14"/>
  <c r="AB397" i="14"/>
  <c r="M397" i="14"/>
  <c r="AB396" i="14"/>
  <c r="M396" i="14"/>
  <c r="AB395" i="14"/>
  <c r="M395" i="14"/>
  <c r="AB394" i="14"/>
  <c r="AA394" i="14"/>
  <c r="AA387" i="14" s="1"/>
  <c r="Z394" i="14"/>
  <c r="Z387" i="14" s="1"/>
  <c r="Y394" i="14"/>
  <c r="Y387" i="14" s="1"/>
  <c r="X394" i="14"/>
  <c r="X387" i="14" s="1"/>
  <c r="W394" i="14"/>
  <c r="W387" i="14" s="1"/>
  <c r="V394" i="14"/>
  <c r="U394" i="14"/>
  <c r="U387" i="14" s="1"/>
  <c r="T394" i="14"/>
  <c r="T387" i="14" s="1"/>
  <c r="S394" i="14"/>
  <c r="S387" i="14" s="1"/>
  <c r="R394" i="14"/>
  <c r="R387" i="14" s="1"/>
  <c r="Q394" i="14"/>
  <c r="Q387" i="14" s="1"/>
  <c r="P394" i="14"/>
  <c r="P387" i="14" s="1"/>
  <c r="O394" i="14"/>
  <c r="O387" i="14" s="1"/>
  <c r="N394" i="14"/>
  <c r="N387" i="14" s="1"/>
  <c r="L394" i="14"/>
  <c r="L387" i="14" s="1"/>
  <c r="K394" i="14"/>
  <c r="K387" i="14" s="1"/>
  <c r="J394" i="14"/>
  <c r="J387" i="14" s="1"/>
  <c r="I394" i="14"/>
  <c r="I387" i="14" s="1"/>
  <c r="H394" i="14"/>
  <c r="H387" i="14" s="1"/>
  <c r="AB393" i="14"/>
  <c r="Y393" i="14"/>
  <c r="V393" i="14"/>
  <c r="M393" i="14"/>
  <c r="AB392" i="14"/>
  <c r="V392" i="14"/>
  <c r="M392" i="14"/>
  <c r="AB391" i="14"/>
  <c r="V391" i="14"/>
  <c r="M391" i="14"/>
  <c r="AB390" i="14"/>
  <c r="V390" i="14"/>
  <c r="M390" i="14"/>
  <c r="AB389" i="14"/>
  <c r="V389" i="14"/>
  <c r="M389" i="14"/>
  <c r="AB388" i="14"/>
  <c r="V388" i="14"/>
  <c r="M388" i="14"/>
  <c r="AB387" i="14"/>
  <c r="AC384" i="14"/>
  <c r="AA384" i="14"/>
  <c r="Z384" i="14"/>
  <c r="Y384" i="14"/>
  <c r="X384" i="14"/>
  <c r="W384" i="14"/>
  <c r="V384" i="14"/>
  <c r="U384" i="14"/>
  <c r="T384" i="14"/>
  <c r="S384" i="14"/>
  <c r="R384" i="14"/>
  <c r="Q384" i="14"/>
  <c r="P384" i="14"/>
  <c r="O384" i="14"/>
  <c r="N384" i="14"/>
  <c r="M384" i="14"/>
  <c r="L384" i="14"/>
  <c r="K384" i="14"/>
  <c r="J384" i="14"/>
  <c r="I384" i="14"/>
  <c r="H384" i="14"/>
  <c r="Y383" i="14"/>
  <c r="V383" i="14"/>
  <c r="Q383" i="14"/>
  <c r="M383" i="14"/>
  <c r="M382" i="14"/>
  <c r="M381" i="14"/>
  <c r="M380" i="14"/>
  <c r="M379" i="14"/>
  <c r="Y378" i="14"/>
  <c r="M378" i="14"/>
  <c r="M377" i="14"/>
  <c r="M376" i="14"/>
  <c r="AB375" i="14"/>
  <c r="AB374" i="14" s="1"/>
  <c r="AA375" i="14"/>
  <c r="AA374" i="14" s="1"/>
  <c r="Z375" i="14"/>
  <c r="Z374" i="14" s="1"/>
  <c r="Y375" i="14"/>
  <c r="X375" i="14"/>
  <c r="X374" i="14" s="1"/>
  <c r="W375" i="14"/>
  <c r="W374" i="14" s="1"/>
  <c r="V375" i="14"/>
  <c r="U375" i="14"/>
  <c r="U374" i="14" s="1"/>
  <c r="T375" i="14"/>
  <c r="T374" i="14" s="1"/>
  <c r="S375" i="14"/>
  <c r="S374" i="14" s="1"/>
  <c r="R375" i="14"/>
  <c r="R374" i="14" s="1"/>
  <c r="Q375" i="14"/>
  <c r="P375" i="14"/>
  <c r="P374" i="14" s="1"/>
  <c r="O375" i="14"/>
  <c r="O374" i="14" s="1"/>
  <c r="N375" i="14"/>
  <c r="N374" i="14" s="1"/>
  <c r="L375" i="14"/>
  <c r="K375" i="14"/>
  <c r="K374" i="14" s="1"/>
  <c r="I375" i="14"/>
  <c r="I374" i="14" s="1"/>
  <c r="H375" i="14"/>
  <c r="H374" i="14" s="1"/>
  <c r="L374" i="14"/>
  <c r="J374" i="14"/>
  <c r="Y373" i="14"/>
  <c r="Y370" i="14" s="1"/>
  <c r="V373" i="14"/>
  <c r="Q373" i="14"/>
  <c r="M373" i="14"/>
  <c r="V372" i="14"/>
  <c r="Q372" i="14"/>
  <c r="M372" i="14"/>
  <c r="M371" i="14"/>
  <c r="AB370" i="14"/>
  <c r="AA370" i="14"/>
  <c r="Z370" i="14"/>
  <c r="X370" i="14"/>
  <c r="W370" i="14"/>
  <c r="U370" i="14"/>
  <c r="T370" i="14"/>
  <c r="S370" i="14"/>
  <c r="R370" i="14"/>
  <c r="P370" i="14"/>
  <c r="O370" i="14"/>
  <c r="N370" i="14"/>
  <c r="L370" i="14"/>
  <c r="K370" i="14"/>
  <c r="J370" i="14"/>
  <c r="I370" i="14"/>
  <c r="H370" i="14"/>
  <c r="M368" i="14"/>
  <c r="M367" i="14"/>
  <c r="M366" i="14"/>
  <c r="M365" i="14"/>
  <c r="M364" i="14"/>
  <c r="M363" i="14"/>
  <c r="M362" i="14"/>
  <c r="M361" i="14"/>
  <c r="AB360" i="14"/>
  <c r="AB356" i="14" s="1"/>
  <c r="AA360" i="14"/>
  <c r="Z360" i="14"/>
  <c r="Z356" i="14" s="1"/>
  <c r="Y360" i="14"/>
  <c r="Y356" i="14" s="1"/>
  <c r="X360" i="14"/>
  <c r="X356" i="14" s="1"/>
  <c r="W360" i="14"/>
  <c r="W356" i="14" s="1"/>
  <c r="V360" i="14"/>
  <c r="V356" i="14" s="1"/>
  <c r="U360" i="14"/>
  <c r="U356" i="14" s="1"/>
  <c r="T360" i="14"/>
  <c r="T356" i="14" s="1"/>
  <c r="S360" i="14"/>
  <c r="S356" i="14" s="1"/>
  <c r="R360" i="14"/>
  <c r="R356" i="14" s="1"/>
  <c r="Q360" i="14"/>
  <c r="Q356" i="14" s="1"/>
  <c r="P360" i="14"/>
  <c r="P356" i="14" s="1"/>
  <c r="O360" i="14"/>
  <c r="O356" i="14" s="1"/>
  <c r="N360" i="14"/>
  <c r="N356" i="14" s="1"/>
  <c r="L360" i="14"/>
  <c r="L356" i="14" s="1"/>
  <c r="K360" i="14"/>
  <c r="K356" i="14" s="1"/>
  <c r="H360" i="14"/>
  <c r="H356" i="14" s="1"/>
  <c r="M359" i="14"/>
  <c r="M358" i="14"/>
  <c r="M357" i="14"/>
  <c r="AA356" i="14"/>
  <c r="I356" i="14"/>
  <c r="AB354" i="14"/>
  <c r="Y354" i="14"/>
  <c r="V354" i="14"/>
  <c r="Q354" i="14"/>
  <c r="M354" i="14"/>
  <c r="AB353" i="14"/>
  <c r="Y353" i="14"/>
  <c r="V353" i="14"/>
  <c r="Q353" i="14"/>
  <c r="M353" i="14"/>
  <c r="AB352" i="14"/>
  <c r="Y352" i="14"/>
  <c r="V352" i="14"/>
  <c r="Q352" i="14"/>
  <c r="M352" i="14"/>
  <c r="AB351" i="14"/>
  <c r="Y351" i="14"/>
  <c r="V351" i="14"/>
  <c r="Q351" i="14"/>
  <c r="M351" i="14"/>
  <c r="AB350" i="14"/>
  <c r="Y350" i="14"/>
  <c r="V350" i="14"/>
  <c r="Q350" i="14"/>
  <c r="M350" i="14"/>
  <c r="AB349" i="14"/>
  <c r="Y349" i="14"/>
  <c r="V349" i="14"/>
  <c r="Q349" i="14"/>
  <c r="M349" i="14"/>
  <c r="AB348" i="14"/>
  <c r="Y348" i="14"/>
  <c r="V348" i="14"/>
  <c r="Q348" i="14"/>
  <c r="M348" i="14"/>
  <c r="AA347" i="14"/>
  <c r="AA343" i="14" s="1"/>
  <c r="Z347" i="14"/>
  <c r="Z343" i="14" s="1"/>
  <c r="X347" i="14"/>
  <c r="X343" i="14" s="1"/>
  <c r="W347" i="14"/>
  <c r="W343" i="14" s="1"/>
  <c r="U347" i="14"/>
  <c r="U343" i="14" s="1"/>
  <c r="U318" i="14" s="1"/>
  <c r="T347" i="14"/>
  <c r="T343" i="14" s="1"/>
  <c r="S347" i="14"/>
  <c r="S343" i="14" s="1"/>
  <c r="P347" i="14"/>
  <c r="P343" i="14" s="1"/>
  <c r="P318" i="14" s="1"/>
  <c r="N347" i="14"/>
  <c r="M347" i="14" s="1"/>
  <c r="L347" i="14"/>
  <c r="L343" i="14" s="1"/>
  <c r="K347" i="14"/>
  <c r="K343" i="14" s="1"/>
  <c r="J347" i="14"/>
  <c r="J343" i="14" s="1"/>
  <c r="AB346" i="14"/>
  <c r="Y346" i="14"/>
  <c r="V346" i="14"/>
  <c r="Q346" i="14"/>
  <c r="M346" i="14"/>
  <c r="AB345" i="14"/>
  <c r="Y345" i="14"/>
  <c r="V345" i="14"/>
  <c r="Q345" i="14"/>
  <c r="M345" i="14"/>
  <c r="AB344" i="14"/>
  <c r="Y344" i="14"/>
  <c r="V344" i="14"/>
  <c r="Q344" i="14"/>
  <c r="M344" i="14"/>
  <c r="O343" i="14"/>
  <c r="M342" i="14"/>
  <c r="M341" i="14"/>
  <c r="M340" i="14"/>
  <c r="M339" i="14"/>
  <c r="M338" i="14"/>
  <c r="M337" i="14"/>
  <c r="M336" i="14"/>
  <c r="M335" i="14"/>
  <c r="O334" i="14"/>
  <c r="M334" i="14" s="1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AB318" i="14"/>
  <c r="AA318" i="14"/>
  <c r="Z318" i="14"/>
  <c r="X318" i="14"/>
  <c r="W318" i="14"/>
  <c r="V318" i="14"/>
  <c r="T318" i="14"/>
  <c r="S318" i="14"/>
  <c r="R318" i="14"/>
  <c r="Q318" i="14"/>
  <c r="O318" i="14"/>
  <c r="N318" i="14"/>
  <c r="L318" i="14"/>
  <c r="K318" i="14"/>
  <c r="I318" i="14"/>
  <c r="H318" i="14"/>
  <c r="AB316" i="14"/>
  <c r="Y316" i="14"/>
  <c r="V316" i="14"/>
  <c r="Q316" i="14"/>
  <c r="M316" i="14"/>
  <c r="AB315" i="14"/>
  <c r="Y315" i="14"/>
  <c r="V315" i="14"/>
  <c r="Q315" i="14"/>
  <c r="M315" i="14"/>
  <c r="AB314" i="14"/>
  <c r="Y314" i="14"/>
  <c r="V314" i="14"/>
  <c r="Q314" i="14"/>
  <c r="M314" i="14"/>
  <c r="AB313" i="14"/>
  <c r="Y313" i="14"/>
  <c r="V313" i="14"/>
  <c r="Q313" i="14"/>
  <c r="M313" i="14"/>
  <c r="AB312" i="14"/>
  <c r="Y312" i="14"/>
  <c r="V312" i="14"/>
  <c r="Q312" i="14"/>
  <c r="M312" i="14"/>
  <c r="AB311" i="14"/>
  <c r="Y311" i="14"/>
  <c r="V311" i="14"/>
  <c r="Q311" i="14"/>
  <c r="M311" i="14"/>
  <c r="AB310" i="14"/>
  <c r="Y310" i="14"/>
  <c r="V310" i="14"/>
  <c r="Q310" i="14"/>
  <c r="M310" i="14"/>
  <c r="AB309" i="14"/>
  <c r="Y309" i="14"/>
  <c r="V309" i="14"/>
  <c r="Q309" i="14"/>
  <c r="M309" i="14"/>
  <c r="AB308" i="14"/>
  <c r="Y308" i="14"/>
  <c r="V308" i="14"/>
  <c r="Q308" i="14"/>
  <c r="M308" i="14"/>
  <c r="AB307" i="14"/>
  <c r="Y307" i="14"/>
  <c r="V307" i="14"/>
  <c r="Q307" i="14"/>
  <c r="M307" i="14"/>
  <c r="AB306" i="14"/>
  <c r="Y306" i="14"/>
  <c r="V306" i="14"/>
  <c r="Q306" i="14"/>
  <c r="M306" i="14"/>
  <c r="AB305" i="14"/>
  <c r="Y305" i="14"/>
  <c r="V305" i="14"/>
  <c r="Q305" i="14"/>
  <c r="M305" i="14"/>
  <c r="AB304" i="14"/>
  <c r="Y304" i="14"/>
  <c r="V304" i="14"/>
  <c r="Q304" i="14"/>
  <c r="M304" i="14"/>
  <c r="AA303" i="14"/>
  <c r="Z303" i="14"/>
  <c r="X303" i="14"/>
  <c r="W303" i="14"/>
  <c r="U303" i="14"/>
  <c r="T303" i="14"/>
  <c r="S303" i="14"/>
  <c r="P303" i="14"/>
  <c r="O303" i="14"/>
  <c r="N303" i="14"/>
  <c r="L303" i="14"/>
  <c r="K303" i="14"/>
  <c r="J303" i="14"/>
  <c r="M302" i="14"/>
  <c r="Y301" i="14"/>
  <c r="V301" i="14"/>
  <c r="Q301" i="14"/>
  <c r="M301" i="14"/>
  <c r="Y300" i="14"/>
  <c r="V300" i="14"/>
  <c r="Q300" i="14"/>
  <c r="M300" i="14"/>
  <c r="Y299" i="14"/>
  <c r="Y456" i="14" s="1"/>
  <c r="V299" i="14"/>
  <c r="Q299" i="14"/>
  <c r="M299" i="14"/>
  <c r="Q298" i="14"/>
  <c r="M298" i="14"/>
  <c r="M297" i="14"/>
  <c r="M295" i="14"/>
  <c r="M294" i="14"/>
  <c r="M293" i="14"/>
  <c r="M292" i="14"/>
  <c r="M291" i="14"/>
  <c r="M290" i="14"/>
  <c r="M289" i="14"/>
  <c r="M288" i="14"/>
  <c r="M287" i="14"/>
  <c r="AC285" i="14"/>
  <c r="M284" i="14"/>
  <c r="AB283" i="14"/>
  <c r="AA283" i="14"/>
  <c r="Z283" i="14"/>
  <c r="Y283" i="14"/>
  <c r="X283" i="14"/>
  <c r="W283" i="14"/>
  <c r="V283" i="14"/>
  <c r="U283" i="14"/>
  <c r="T283" i="14"/>
  <c r="S283" i="14"/>
  <c r="R283" i="14"/>
  <c r="Q283" i="14"/>
  <c r="P283" i="14"/>
  <c r="O283" i="14"/>
  <c r="N283" i="14"/>
  <c r="M283" i="14"/>
  <c r="L283" i="14"/>
  <c r="K283" i="14"/>
  <c r="J283" i="14"/>
  <c r="I283" i="14"/>
  <c r="H283" i="14"/>
  <c r="Y282" i="14"/>
  <c r="V282" i="14"/>
  <c r="Q282" i="14"/>
  <c r="M282" i="14"/>
  <c r="Y281" i="14"/>
  <c r="V281" i="14"/>
  <c r="Q281" i="14"/>
  <c r="M281" i="14"/>
  <c r="Y280" i="14"/>
  <c r="V280" i="14"/>
  <c r="Q280" i="14"/>
  <c r="M280" i="14"/>
  <c r="Y279" i="14"/>
  <c r="V279" i="14"/>
  <c r="Q279" i="14"/>
  <c r="M279" i="14"/>
  <c r="Y278" i="14"/>
  <c r="V278" i="14"/>
  <c r="V276" i="14" s="1"/>
  <c r="Q278" i="14"/>
  <c r="M278" i="14"/>
  <c r="M277" i="14"/>
  <c r="AB276" i="14"/>
  <c r="AA276" i="14"/>
  <c r="Z276" i="14"/>
  <c r="Y276" i="14"/>
  <c r="X276" i="14"/>
  <c r="W276" i="14"/>
  <c r="U276" i="14"/>
  <c r="T276" i="14"/>
  <c r="S276" i="14"/>
  <c r="R276" i="14"/>
  <c r="P276" i="14"/>
  <c r="O276" i="14"/>
  <c r="N276" i="14"/>
  <c r="L276" i="14"/>
  <c r="K276" i="14"/>
  <c r="J276" i="14"/>
  <c r="I276" i="14"/>
  <c r="H276" i="14"/>
  <c r="M275" i="14"/>
  <c r="AB274" i="14"/>
  <c r="AA274" i="14"/>
  <c r="Z274" i="14"/>
  <c r="Y274" i="14"/>
  <c r="X274" i="14"/>
  <c r="W274" i="14"/>
  <c r="V274" i="14"/>
  <c r="U274" i="14"/>
  <c r="T274" i="14"/>
  <c r="S274" i="14"/>
  <c r="R274" i="14"/>
  <c r="Q274" i="14"/>
  <c r="P274" i="14"/>
  <c r="O274" i="14"/>
  <c r="N274" i="14"/>
  <c r="M274" i="14"/>
  <c r="L274" i="14"/>
  <c r="K274" i="14"/>
  <c r="J274" i="14"/>
  <c r="I274" i="14"/>
  <c r="H274" i="14"/>
  <c r="Y273" i="14"/>
  <c r="V273" i="14"/>
  <c r="Q273" i="14"/>
  <c r="M273" i="14"/>
  <c r="Y272" i="14"/>
  <c r="M272" i="14"/>
  <c r="M271" i="14"/>
  <c r="M270" i="14"/>
  <c r="M269" i="14"/>
  <c r="M268" i="14"/>
  <c r="M267" i="14"/>
  <c r="Y266" i="14"/>
  <c r="V266" i="14"/>
  <c r="Q266" i="14"/>
  <c r="M266" i="14"/>
  <c r="AB265" i="14"/>
  <c r="AB264" i="14" s="1"/>
  <c r="AA265" i="14"/>
  <c r="AA264" i="14" s="1"/>
  <c r="Z265" i="14"/>
  <c r="X265" i="14"/>
  <c r="W265" i="14"/>
  <c r="U265" i="14"/>
  <c r="T265" i="14"/>
  <c r="S265" i="14"/>
  <c r="R265" i="14"/>
  <c r="P265" i="14"/>
  <c r="O265" i="14"/>
  <c r="N265" i="14"/>
  <c r="L265" i="14"/>
  <c r="K265" i="14"/>
  <c r="J265" i="14"/>
  <c r="I265" i="14"/>
  <c r="H265" i="14"/>
  <c r="AC264" i="14"/>
  <c r="Z264" i="14"/>
  <c r="AC262" i="14"/>
  <c r="AA262" i="14"/>
  <c r="Z262" i="14"/>
  <c r="Y262" i="14"/>
  <c r="X262" i="14"/>
  <c r="W262" i="14"/>
  <c r="V262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M261" i="14"/>
  <c r="Y260" i="14"/>
  <c r="V260" i="14"/>
  <c r="V259" i="14" s="1"/>
  <c r="Q260" i="14"/>
  <c r="Q259" i="14" s="1"/>
  <c r="M260" i="14"/>
  <c r="M259" i="14" s="1"/>
  <c r="AC259" i="14"/>
  <c r="AB259" i="14"/>
  <c r="AA259" i="14"/>
  <c r="Z259" i="14"/>
  <c r="Y259" i="14"/>
  <c r="X259" i="14"/>
  <c r="W259" i="14"/>
  <c r="U259" i="14"/>
  <c r="T259" i="14"/>
  <c r="S259" i="14"/>
  <c r="R259" i="14"/>
  <c r="P259" i="14"/>
  <c r="O259" i="14"/>
  <c r="N259" i="14"/>
  <c r="L259" i="14"/>
  <c r="K259" i="14"/>
  <c r="J259" i="14"/>
  <c r="I259" i="14"/>
  <c r="H259" i="14"/>
  <c r="AB258" i="14"/>
  <c r="M258" i="14"/>
  <c r="M257" i="14"/>
  <c r="M256" i="14"/>
  <c r="AB255" i="14"/>
  <c r="AA255" i="14"/>
  <c r="Z255" i="14"/>
  <c r="Y255" i="14"/>
  <c r="X255" i="14"/>
  <c r="W255" i="14"/>
  <c r="V255" i="14"/>
  <c r="U255" i="14"/>
  <c r="T255" i="14"/>
  <c r="S255" i="14"/>
  <c r="R255" i="14"/>
  <c r="Q255" i="14"/>
  <c r="P255" i="14"/>
  <c r="O255" i="14"/>
  <c r="N255" i="14"/>
  <c r="L255" i="14"/>
  <c r="K255" i="14"/>
  <c r="J255" i="14"/>
  <c r="I255" i="14"/>
  <c r="H255" i="14"/>
  <c r="M254" i="14"/>
  <c r="AB253" i="14"/>
  <c r="AA253" i="14"/>
  <c r="Z253" i="14"/>
  <c r="Y253" i="14"/>
  <c r="X253" i="14"/>
  <c r="W253" i="14"/>
  <c r="V253" i="14"/>
  <c r="U253" i="14"/>
  <c r="T253" i="14"/>
  <c r="S253" i="14"/>
  <c r="R253" i="14"/>
  <c r="Q253" i="14"/>
  <c r="P253" i="14"/>
  <c r="O253" i="14"/>
  <c r="N253" i="14"/>
  <c r="M253" i="14"/>
  <c r="L253" i="14"/>
  <c r="K253" i="14"/>
  <c r="J253" i="14"/>
  <c r="I253" i="14"/>
  <c r="H253" i="14"/>
  <c r="M252" i="14"/>
  <c r="AB251" i="14"/>
  <c r="AA251" i="14"/>
  <c r="Z251" i="14"/>
  <c r="Y251" i="14"/>
  <c r="X251" i="14"/>
  <c r="W251" i="14"/>
  <c r="V251" i="14"/>
  <c r="U251" i="14"/>
  <c r="T251" i="14"/>
  <c r="S251" i="14"/>
  <c r="R251" i="14"/>
  <c r="Q251" i="14"/>
  <c r="P251" i="14"/>
  <c r="O251" i="14"/>
  <c r="N251" i="14"/>
  <c r="M251" i="14"/>
  <c r="L251" i="14"/>
  <c r="K251" i="14"/>
  <c r="J251" i="14"/>
  <c r="I251" i="14"/>
  <c r="H251" i="14"/>
  <c r="M250" i="14"/>
  <c r="M249" i="14"/>
  <c r="Y245" i="14"/>
  <c r="V245" i="14"/>
  <c r="Q245" i="14"/>
  <c r="Q235" i="14" s="1"/>
  <c r="M245" i="14"/>
  <c r="M244" i="14"/>
  <c r="M239" i="14"/>
  <c r="M238" i="14"/>
  <c r="V236" i="14"/>
  <c r="M236" i="14"/>
  <c r="AB235" i="14"/>
  <c r="AA235" i="14"/>
  <c r="Z235" i="14"/>
  <c r="Y235" i="14"/>
  <c r="X235" i="14"/>
  <c r="W235" i="14"/>
  <c r="U235" i="14"/>
  <c r="T235" i="14"/>
  <c r="S235" i="14"/>
  <c r="R235" i="14"/>
  <c r="P235" i="14"/>
  <c r="O235" i="14"/>
  <c r="N235" i="14"/>
  <c r="L235" i="14"/>
  <c r="K235" i="14"/>
  <c r="J235" i="14"/>
  <c r="I235" i="14"/>
  <c r="H235" i="14"/>
  <c r="M232" i="14"/>
  <c r="M231" i="14"/>
  <c r="AB230" i="14"/>
  <c r="AA230" i="14"/>
  <c r="Z230" i="14"/>
  <c r="X230" i="14"/>
  <c r="W230" i="14"/>
  <c r="V230" i="14"/>
  <c r="U230" i="14"/>
  <c r="T230" i="14"/>
  <c r="S230" i="14"/>
  <c r="R230" i="14"/>
  <c r="Q230" i="14"/>
  <c r="P230" i="14"/>
  <c r="O230" i="14"/>
  <c r="N230" i="14"/>
  <c r="L230" i="14"/>
  <c r="K230" i="14"/>
  <c r="J230" i="14"/>
  <c r="I230" i="14"/>
  <c r="H230" i="14"/>
  <c r="AC229" i="14"/>
  <c r="M227" i="14"/>
  <c r="M226" i="14"/>
  <c r="AB225" i="14"/>
  <c r="AA225" i="14"/>
  <c r="Z225" i="14"/>
  <c r="Y225" i="14"/>
  <c r="X225" i="14"/>
  <c r="W225" i="14"/>
  <c r="V225" i="14"/>
  <c r="U225" i="14"/>
  <c r="T225" i="14"/>
  <c r="S225" i="14"/>
  <c r="R225" i="14"/>
  <c r="Q225" i="14"/>
  <c r="P225" i="14"/>
  <c r="O225" i="14"/>
  <c r="N225" i="14"/>
  <c r="L225" i="14"/>
  <c r="K225" i="14"/>
  <c r="J225" i="14"/>
  <c r="I225" i="14"/>
  <c r="H225" i="14"/>
  <c r="Y224" i="14"/>
  <c r="Y221" i="14" s="1"/>
  <c r="V224" i="14"/>
  <c r="V221" i="14" s="1"/>
  <c r="Q224" i="14"/>
  <c r="Q221" i="14" s="1"/>
  <c r="M224" i="14"/>
  <c r="M223" i="14"/>
  <c r="M222" i="14"/>
  <c r="AB221" i="14"/>
  <c r="AA221" i="14"/>
  <c r="Z221" i="14"/>
  <c r="X221" i="14"/>
  <c r="W221" i="14"/>
  <c r="U221" i="14"/>
  <c r="T221" i="14"/>
  <c r="S221" i="14"/>
  <c r="R221" i="14"/>
  <c r="P221" i="14"/>
  <c r="O221" i="14"/>
  <c r="N221" i="14"/>
  <c r="L221" i="14"/>
  <c r="K221" i="14"/>
  <c r="J221" i="14"/>
  <c r="I221" i="14"/>
  <c r="H221" i="14"/>
  <c r="M220" i="14"/>
  <c r="M213" i="14"/>
  <c r="M212" i="14"/>
  <c r="M210" i="14"/>
  <c r="M209" i="14"/>
  <c r="AB208" i="14"/>
  <c r="AA208" i="14"/>
  <c r="Z208" i="14"/>
  <c r="Y208" i="14"/>
  <c r="X208" i="14"/>
  <c r="W208" i="14"/>
  <c r="V208" i="14"/>
  <c r="U208" i="14"/>
  <c r="T208" i="14"/>
  <c r="S208" i="14"/>
  <c r="R208" i="14"/>
  <c r="Q208" i="14"/>
  <c r="P208" i="14"/>
  <c r="O208" i="14"/>
  <c r="N208" i="14"/>
  <c r="L208" i="14"/>
  <c r="K208" i="14"/>
  <c r="J208" i="14"/>
  <c r="I208" i="14"/>
  <c r="H208" i="14"/>
  <c r="AC207" i="14"/>
  <c r="Y206" i="14"/>
  <c r="V206" i="14"/>
  <c r="Q206" i="14"/>
  <c r="M206" i="14"/>
  <c r="Y205" i="14"/>
  <c r="V205" i="14"/>
  <c r="Q205" i="14"/>
  <c r="M205" i="14"/>
  <c r="Y204" i="14"/>
  <c r="V204" i="14"/>
  <c r="Q204" i="14"/>
  <c r="M204" i="14"/>
  <c r="Y203" i="14"/>
  <c r="V203" i="14"/>
  <c r="Q203" i="14"/>
  <c r="M203" i="14"/>
  <c r="O202" i="14"/>
  <c r="O191" i="14" s="1"/>
  <c r="N202" i="14"/>
  <c r="L202" i="14"/>
  <c r="L191" i="14" s="1"/>
  <c r="K202" i="14"/>
  <c r="K191" i="14" s="1"/>
  <c r="Y201" i="14"/>
  <c r="Y193" i="14" s="1"/>
  <c r="Y191" i="14" s="1"/>
  <c r="V201" i="14"/>
  <c r="Q201" i="14"/>
  <c r="M201" i="14"/>
  <c r="AA193" i="14"/>
  <c r="AA191" i="14" s="1"/>
  <c r="Z193" i="14"/>
  <c r="Z191" i="14" s="1"/>
  <c r="X193" i="14"/>
  <c r="X191" i="14" s="1"/>
  <c r="W193" i="14"/>
  <c r="W191" i="14" s="1"/>
  <c r="V193" i="14"/>
  <c r="V191" i="14" s="1"/>
  <c r="U193" i="14"/>
  <c r="U191" i="14" s="1"/>
  <c r="T193" i="14"/>
  <c r="T191" i="14" s="1"/>
  <c r="S193" i="14"/>
  <c r="S191" i="14" s="1"/>
  <c r="R193" i="14"/>
  <c r="R191" i="14" s="1"/>
  <c r="Q193" i="14"/>
  <c r="Q191" i="14" s="1"/>
  <c r="P193" i="14"/>
  <c r="P191" i="14" s="1"/>
  <c r="I193" i="14"/>
  <c r="I191" i="14" s="1"/>
  <c r="H193" i="14"/>
  <c r="H191" i="14" s="1"/>
  <c r="M192" i="14"/>
  <c r="AC191" i="14"/>
  <c r="AB191" i="14"/>
  <c r="J191" i="14"/>
  <c r="M190" i="14"/>
  <c r="M189" i="14"/>
  <c r="M188" i="14"/>
  <c r="AB187" i="14"/>
  <c r="AA187" i="14"/>
  <c r="Z187" i="14"/>
  <c r="Y187" i="14"/>
  <c r="X187" i="14"/>
  <c r="W187" i="14"/>
  <c r="V187" i="14"/>
  <c r="U187" i="14"/>
  <c r="T187" i="14"/>
  <c r="S187" i="14"/>
  <c r="R187" i="14"/>
  <c r="Q187" i="14"/>
  <c r="P187" i="14"/>
  <c r="O187" i="14"/>
  <c r="N187" i="14"/>
  <c r="L187" i="14"/>
  <c r="K187" i="14"/>
  <c r="J187" i="14"/>
  <c r="I187" i="14"/>
  <c r="H187" i="14"/>
  <c r="M186" i="14"/>
  <c r="M185" i="14"/>
  <c r="AB184" i="14"/>
  <c r="AA184" i="14"/>
  <c r="Z184" i="14"/>
  <c r="Y184" i="14"/>
  <c r="X184" i="14"/>
  <c r="W184" i="14"/>
  <c r="V184" i="14"/>
  <c r="U184" i="14"/>
  <c r="T184" i="14"/>
  <c r="S184" i="14"/>
  <c r="R184" i="14"/>
  <c r="Q184" i="14"/>
  <c r="P184" i="14"/>
  <c r="O184" i="14"/>
  <c r="N184" i="14"/>
  <c r="L184" i="14"/>
  <c r="K184" i="14"/>
  <c r="J184" i="14"/>
  <c r="I184" i="14"/>
  <c r="H184" i="14"/>
  <c r="M178" i="14"/>
  <c r="M177" i="14"/>
  <c r="M176" i="14"/>
  <c r="M175" i="14"/>
  <c r="M174" i="14"/>
  <c r="AB173" i="14"/>
  <c r="AA173" i="14"/>
  <c r="Z173" i="14"/>
  <c r="Y173" i="14"/>
  <c r="X173" i="14"/>
  <c r="W173" i="14"/>
  <c r="V173" i="14"/>
  <c r="U173" i="14"/>
  <c r="T173" i="14"/>
  <c r="S173" i="14"/>
  <c r="R173" i="14"/>
  <c r="Q173" i="14"/>
  <c r="P173" i="14"/>
  <c r="O173" i="14"/>
  <c r="N173" i="14"/>
  <c r="L173" i="14"/>
  <c r="K173" i="14"/>
  <c r="J173" i="14"/>
  <c r="I173" i="14"/>
  <c r="H173" i="14"/>
  <c r="Q172" i="14"/>
  <c r="M172" i="14"/>
  <c r="Q170" i="14"/>
  <c r="M170" i="14"/>
  <c r="AB169" i="14"/>
  <c r="Q169" i="14"/>
  <c r="M169" i="14"/>
  <c r="AB168" i="14"/>
  <c r="AA168" i="14"/>
  <c r="Z168" i="14"/>
  <c r="Y168" i="14"/>
  <c r="X168" i="14"/>
  <c r="W168" i="14"/>
  <c r="V168" i="14"/>
  <c r="U168" i="14"/>
  <c r="T168" i="14"/>
  <c r="S168" i="14"/>
  <c r="R168" i="14"/>
  <c r="P168" i="14"/>
  <c r="O168" i="14"/>
  <c r="N168" i="14"/>
  <c r="L168" i="14"/>
  <c r="K168" i="14"/>
  <c r="J168" i="14"/>
  <c r="I168" i="14"/>
  <c r="H168" i="14"/>
  <c r="M167" i="14"/>
  <c r="M166" i="14"/>
  <c r="M164" i="14"/>
  <c r="AB163" i="14"/>
  <c r="AA163" i="14"/>
  <c r="Z163" i="14"/>
  <c r="Y163" i="14"/>
  <c r="X163" i="14"/>
  <c r="W163" i="14"/>
  <c r="V163" i="14"/>
  <c r="U163" i="14"/>
  <c r="T163" i="14"/>
  <c r="S163" i="14"/>
  <c r="R163" i="14"/>
  <c r="Q163" i="14"/>
  <c r="P163" i="14"/>
  <c r="O163" i="14"/>
  <c r="N163" i="14"/>
  <c r="L163" i="14"/>
  <c r="K163" i="14"/>
  <c r="J163" i="14"/>
  <c r="I163" i="14"/>
  <c r="H163" i="14"/>
  <c r="Q160" i="14"/>
  <c r="M160" i="14"/>
  <c r="Q158" i="14"/>
  <c r="M158" i="14"/>
  <c r="M156" i="14"/>
  <c r="M155" i="14"/>
  <c r="M153" i="14"/>
  <c r="M152" i="14"/>
  <c r="Q151" i="14"/>
  <c r="Q150" i="14"/>
  <c r="AA149" i="14"/>
  <c r="AA142" i="14" s="1"/>
  <c r="Z149" i="14"/>
  <c r="Z142" i="14" s="1"/>
  <c r="Y149" i="14"/>
  <c r="Y142" i="14" s="1"/>
  <c r="X149" i="14"/>
  <c r="X142" i="14" s="1"/>
  <c r="W149" i="14"/>
  <c r="W142" i="14" s="1"/>
  <c r="V149" i="14"/>
  <c r="V142" i="14" s="1"/>
  <c r="U149" i="14"/>
  <c r="U142" i="14" s="1"/>
  <c r="T149" i="14"/>
  <c r="T142" i="14" s="1"/>
  <c r="S149" i="14"/>
  <c r="S142" i="14" s="1"/>
  <c r="R149" i="14"/>
  <c r="R142" i="14" s="1"/>
  <c r="P149" i="14"/>
  <c r="P142" i="14" s="1"/>
  <c r="O149" i="14"/>
  <c r="O142" i="14" s="1"/>
  <c r="N149" i="14"/>
  <c r="N142" i="14" s="1"/>
  <c r="L149" i="14"/>
  <c r="L142" i="14" s="1"/>
  <c r="K149" i="14"/>
  <c r="K142" i="14" s="1"/>
  <c r="J149" i="14"/>
  <c r="J142" i="14" s="1"/>
  <c r="Q148" i="14"/>
  <c r="M148" i="14"/>
  <c r="Q147" i="14"/>
  <c r="M147" i="14"/>
  <c r="Q146" i="14"/>
  <c r="M146" i="14"/>
  <c r="Q145" i="14"/>
  <c r="M145" i="14"/>
  <c r="Q144" i="14"/>
  <c r="M144" i="14"/>
  <c r="Q143" i="14"/>
  <c r="M143" i="14"/>
  <c r="AC142" i="14"/>
  <c r="AB142" i="14"/>
  <c r="I142" i="14"/>
  <c r="H142" i="14"/>
  <c r="M141" i="14"/>
  <c r="M140" i="14"/>
  <c r="M139" i="14"/>
  <c r="M138" i="14"/>
  <c r="AB137" i="14"/>
  <c r="AA137" i="14"/>
  <c r="Z137" i="14"/>
  <c r="Y137" i="14"/>
  <c r="X137" i="14"/>
  <c r="W137" i="14"/>
  <c r="W136" i="14" s="1"/>
  <c r="W135" i="14" s="1"/>
  <c r="W134" i="14" s="1"/>
  <c r="W133" i="14" s="1"/>
  <c r="W132" i="14" s="1"/>
  <c r="W131" i="14" s="1"/>
  <c r="W130" i="14" s="1"/>
  <c r="W129" i="14" s="1"/>
  <c r="V137" i="14"/>
  <c r="V136" i="14" s="1"/>
  <c r="V135" i="14" s="1"/>
  <c r="V134" i="14" s="1"/>
  <c r="V133" i="14" s="1"/>
  <c r="V132" i="14" s="1"/>
  <c r="V131" i="14" s="1"/>
  <c r="V130" i="14" s="1"/>
  <c r="V129" i="14" s="1"/>
  <c r="U137" i="14"/>
  <c r="T137" i="14"/>
  <c r="S137" i="14"/>
  <c r="S136" i="14" s="1"/>
  <c r="S135" i="14" s="1"/>
  <c r="R137" i="14"/>
  <c r="Q137" i="14"/>
  <c r="P137" i="14"/>
  <c r="O137" i="14"/>
  <c r="N137" i="14"/>
  <c r="L137" i="14"/>
  <c r="K137" i="14"/>
  <c r="J137" i="14"/>
  <c r="I137" i="14"/>
  <c r="H137" i="14"/>
  <c r="M135" i="14"/>
  <c r="M134" i="14"/>
  <c r="AB133" i="14"/>
  <c r="AA133" i="14"/>
  <c r="Z133" i="14"/>
  <c r="O133" i="14"/>
  <c r="N133" i="14"/>
  <c r="L133" i="14"/>
  <c r="K133" i="14"/>
  <c r="AB132" i="14"/>
  <c r="M132" i="14"/>
  <c r="M131" i="14"/>
  <c r="M130" i="14"/>
  <c r="AB129" i="14"/>
  <c r="O129" i="14"/>
  <c r="N129" i="14"/>
  <c r="L129" i="14"/>
  <c r="K129" i="14"/>
  <c r="AB128" i="14"/>
  <c r="Y128" i="14"/>
  <c r="V128" i="14"/>
  <c r="Q128" i="14"/>
  <c r="M128" i="14"/>
  <c r="Y127" i="14"/>
  <c r="V127" i="14"/>
  <c r="Q127" i="14"/>
  <c r="M127" i="14"/>
  <c r="Y126" i="14"/>
  <c r="V126" i="14"/>
  <c r="Q126" i="14"/>
  <c r="M126" i="14"/>
  <c r="Y125" i="14"/>
  <c r="V125" i="14"/>
  <c r="Q125" i="14"/>
  <c r="M125" i="14"/>
  <c r="AB124" i="14"/>
  <c r="V124" i="14"/>
  <c r="S124" i="14"/>
  <c r="O124" i="14"/>
  <c r="O462" i="14" s="1"/>
  <c r="N124" i="14"/>
  <c r="L124" i="14"/>
  <c r="K124" i="14"/>
  <c r="K462" i="14" s="1"/>
  <c r="M122" i="14"/>
  <c r="M121" i="14"/>
  <c r="M120" i="14"/>
  <c r="AB119" i="14"/>
  <c r="AA119" i="14"/>
  <c r="Z119" i="14"/>
  <c r="Z105" i="14" s="1"/>
  <c r="Y119" i="14"/>
  <c r="X119" i="14"/>
  <c r="X105" i="14" s="1"/>
  <c r="W119" i="14"/>
  <c r="V119" i="14"/>
  <c r="U119" i="14"/>
  <c r="U105" i="14" s="1"/>
  <c r="T119" i="14"/>
  <c r="T105" i="14" s="1"/>
  <c r="S119" i="14"/>
  <c r="R119" i="14"/>
  <c r="R105" i="14" s="1"/>
  <c r="Q119" i="14"/>
  <c r="P119" i="14"/>
  <c r="P105" i="14" s="1"/>
  <c r="O119" i="14"/>
  <c r="N119" i="14"/>
  <c r="L119" i="14"/>
  <c r="K119" i="14"/>
  <c r="I119" i="14"/>
  <c r="I105" i="14" s="1"/>
  <c r="H119" i="14"/>
  <c r="H105" i="14" s="1"/>
  <c r="M117" i="14"/>
  <c r="M114" i="14"/>
  <c r="M113" i="14"/>
  <c r="M112" i="14"/>
  <c r="M111" i="14"/>
  <c r="XFD110" i="14"/>
  <c r="M107" i="14"/>
  <c r="Y106" i="14"/>
  <c r="V106" i="14"/>
  <c r="Q106" i="14"/>
  <c r="M106" i="14"/>
  <c r="AC105" i="14"/>
  <c r="AC104" i="14" s="1"/>
  <c r="J105" i="14"/>
  <c r="Q103" i="14"/>
  <c r="M103" i="14"/>
  <c r="Q102" i="14"/>
  <c r="M102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P101" i="14"/>
  <c r="O101" i="14"/>
  <c r="N101" i="14"/>
  <c r="L101" i="14"/>
  <c r="K101" i="14"/>
  <c r="J101" i="14"/>
  <c r="I101" i="14"/>
  <c r="H101" i="14"/>
  <c r="Y100" i="14"/>
  <c r="V100" i="14"/>
  <c r="Q100" i="14"/>
  <c r="M100" i="14"/>
  <c r="Y99" i="14"/>
  <c r="V99" i="14"/>
  <c r="Q99" i="14"/>
  <c r="M99" i="14"/>
  <c r="Y98" i="14"/>
  <c r="V98" i="14"/>
  <c r="Q98" i="14"/>
  <c r="M98" i="14"/>
  <c r="M97" i="14" s="1"/>
  <c r="M96" i="14" s="1"/>
  <c r="AB97" i="14"/>
  <c r="AB96" i="14" s="1"/>
  <c r="O97" i="14"/>
  <c r="O478" i="14" s="1"/>
  <c r="N97" i="14"/>
  <c r="N478" i="14" s="1"/>
  <c r="L97" i="14"/>
  <c r="L96" i="14" s="1"/>
  <c r="K97" i="14"/>
  <c r="K96" i="14" s="1"/>
  <c r="AA96" i="14"/>
  <c r="Z96" i="14"/>
  <c r="Y96" i="14"/>
  <c r="X96" i="14"/>
  <c r="W96" i="14"/>
  <c r="V96" i="14"/>
  <c r="U96" i="14"/>
  <c r="T96" i="14"/>
  <c r="S96" i="14"/>
  <c r="R96" i="14"/>
  <c r="Q96" i="14"/>
  <c r="P96" i="14"/>
  <c r="J96" i="14"/>
  <c r="I96" i="14"/>
  <c r="H96" i="14"/>
  <c r="Y95" i="14"/>
  <c r="V95" i="14"/>
  <c r="Q95" i="14"/>
  <c r="M95" i="14"/>
  <c r="Y94" i="14"/>
  <c r="V94" i="14"/>
  <c r="Q94" i="14"/>
  <c r="M94" i="14"/>
  <c r="Y93" i="14"/>
  <c r="V93" i="14"/>
  <c r="Q93" i="14"/>
  <c r="M93" i="14"/>
  <c r="Y92" i="14"/>
  <c r="V92" i="14"/>
  <c r="Q92" i="14"/>
  <c r="M92" i="14"/>
  <c r="Y91" i="14"/>
  <c r="V91" i="14"/>
  <c r="Q91" i="14"/>
  <c r="M91" i="14"/>
  <c r="AB90" i="14"/>
  <c r="V90" i="14"/>
  <c r="V463" i="14" s="1"/>
  <c r="S90" i="14"/>
  <c r="S463" i="14" s="1"/>
  <c r="O90" i="14"/>
  <c r="O463" i="14" s="1"/>
  <c r="N90" i="14"/>
  <c r="N463" i="14" s="1"/>
  <c r="L90" i="14"/>
  <c r="L463" i="14" s="1"/>
  <c r="K90" i="14"/>
  <c r="K463" i="14" s="1"/>
  <c r="Y89" i="14"/>
  <c r="V89" i="14"/>
  <c r="Q89" i="14"/>
  <c r="M89" i="14"/>
  <c r="Y88" i="14"/>
  <c r="V88" i="14"/>
  <c r="Q88" i="14"/>
  <c r="M88" i="14"/>
  <c r="Y87" i="14"/>
  <c r="V87" i="14"/>
  <c r="Q87" i="14"/>
  <c r="M87" i="14"/>
  <c r="Y86" i="14"/>
  <c r="V86" i="14"/>
  <c r="Q86" i="14"/>
  <c r="M86" i="14"/>
  <c r="Y85" i="14"/>
  <c r="V85" i="14"/>
  <c r="Q85" i="14"/>
  <c r="M85" i="14"/>
  <c r="AB84" i="14"/>
  <c r="AA84" i="14"/>
  <c r="Z84" i="14"/>
  <c r="Y84" i="14" s="1"/>
  <c r="X84" i="14"/>
  <c r="W84" i="14"/>
  <c r="T84" i="14"/>
  <c r="S84" i="14"/>
  <c r="O84" i="14"/>
  <c r="N84" i="14"/>
  <c r="L84" i="14"/>
  <c r="K84" i="14"/>
  <c r="J84" i="14"/>
  <c r="M83" i="14"/>
  <c r="M82" i="14"/>
  <c r="M81" i="14"/>
  <c r="M80" i="14"/>
  <c r="M79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O508" i="14" s="1"/>
  <c r="N78" i="14"/>
  <c r="N508" i="14" s="1"/>
  <c r="L78" i="14"/>
  <c r="K78" i="14"/>
  <c r="J78" i="14"/>
  <c r="I78" i="14"/>
  <c r="H78" i="14"/>
  <c r="V77" i="14"/>
  <c r="Q77" i="14"/>
  <c r="M77" i="14"/>
  <c r="V76" i="14"/>
  <c r="Q76" i="14"/>
  <c r="M76" i="14"/>
  <c r="V75" i="14"/>
  <c r="Q75" i="14"/>
  <c r="M75" i="14"/>
  <c r="AB74" i="14"/>
  <c r="V74" i="14"/>
  <c r="V461" i="14" s="1"/>
  <c r="S74" i="14"/>
  <c r="S461" i="14" s="1"/>
  <c r="O74" i="14"/>
  <c r="O461" i="14" s="1"/>
  <c r="N74" i="14"/>
  <c r="N461" i="14" s="1"/>
  <c r="L74" i="14"/>
  <c r="L461" i="14" s="1"/>
  <c r="K74" i="14"/>
  <c r="K461" i="14" s="1"/>
  <c r="Y73" i="14"/>
  <c r="V73" i="14"/>
  <c r="Q73" i="14"/>
  <c r="M73" i="14"/>
  <c r="Y72" i="14"/>
  <c r="V72" i="14"/>
  <c r="Q72" i="14"/>
  <c r="M72" i="14"/>
  <c r="Y71" i="14"/>
  <c r="V71" i="14"/>
  <c r="Q71" i="14"/>
  <c r="M71" i="14"/>
  <c r="AB70" i="14"/>
  <c r="AA70" i="14"/>
  <c r="Z70" i="14"/>
  <c r="Y70" i="14" s="1"/>
  <c r="X70" i="14"/>
  <c r="W70" i="14"/>
  <c r="T70" i="14"/>
  <c r="S70" i="14"/>
  <c r="O70" i="14"/>
  <c r="N70" i="14"/>
  <c r="K70" i="14"/>
  <c r="J70" i="14"/>
  <c r="M69" i="14"/>
  <c r="M68" i="14"/>
  <c r="M67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L66" i="14"/>
  <c r="K66" i="14"/>
  <c r="J66" i="14"/>
  <c r="I66" i="14"/>
  <c r="H66" i="14"/>
  <c r="Y64" i="14"/>
  <c r="Y62" i="14" s="1"/>
  <c r="V64" i="14"/>
  <c r="V62" i="14" s="1"/>
  <c r="Q64" i="14"/>
  <c r="Q62" i="14" s="1"/>
  <c r="M64" i="14"/>
  <c r="M63" i="14"/>
  <c r="H63" i="14"/>
  <c r="H62" i="14" s="1"/>
  <c r="AB62" i="14"/>
  <c r="AA62" i="14"/>
  <c r="Z62" i="14"/>
  <c r="X62" i="14"/>
  <c r="W62" i="14"/>
  <c r="U62" i="14"/>
  <c r="T62" i="14"/>
  <c r="S62" i="14"/>
  <c r="R62" i="14"/>
  <c r="P62" i="14"/>
  <c r="O62" i="14"/>
  <c r="N62" i="14"/>
  <c r="L62" i="14"/>
  <c r="K62" i="14"/>
  <c r="J62" i="14"/>
  <c r="I62" i="14"/>
  <c r="Q61" i="14"/>
  <c r="M61" i="14"/>
  <c r="M60" i="14"/>
  <c r="M59" i="14"/>
  <c r="M58" i="14"/>
  <c r="M57" i="14"/>
  <c r="M54" i="14"/>
  <c r="M53" i="14"/>
  <c r="M52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L51" i="14"/>
  <c r="K51" i="14"/>
  <c r="J51" i="14"/>
  <c r="I51" i="14"/>
  <c r="H51" i="14"/>
  <c r="AC50" i="14"/>
  <c r="Y49" i="14"/>
  <c r="V49" i="14"/>
  <c r="Q49" i="14"/>
  <c r="M49" i="14"/>
  <c r="Y48" i="14"/>
  <c r="V48" i="14"/>
  <c r="Q48" i="14"/>
  <c r="Q46" i="14" s="1"/>
  <c r="M48" i="14"/>
  <c r="M527" i="14" s="1"/>
  <c r="M47" i="14"/>
  <c r="M46" i="14" s="1"/>
  <c r="AB46" i="14"/>
  <c r="AA46" i="14"/>
  <c r="Z46" i="14"/>
  <c r="Y46" i="14"/>
  <c r="X46" i="14"/>
  <c r="W46" i="14"/>
  <c r="V46" i="14"/>
  <c r="U46" i="14"/>
  <c r="T46" i="14"/>
  <c r="S46" i="14"/>
  <c r="R46" i="14"/>
  <c r="P46" i="14"/>
  <c r="O46" i="14"/>
  <c r="N46" i="14"/>
  <c r="L46" i="14"/>
  <c r="K46" i="14"/>
  <c r="J46" i="14"/>
  <c r="I46" i="14"/>
  <c r="H46" i="14"/>
  <c r="M45" i="14"/>
  <c r="AB44" i="14"/>
  <c r="AB38" i="14" s="1"/>
  <c r="M44" i="14"/>
  <c r="M43" i="14"/>
  <c r="M42" i="14"/>
  <c r="M41" i="14"/>
  <c r="M40" i="14"/>
  <c r="M39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L38" i="14"/>
  <c r="K38" i="14"/>
  <c r="J38" i="14"/>
  <c r="I38" i="14"/>
  <c r="H38" i="14"/>
  <c r="AC37" i="14"/>
  <c r="AB36" i="14"/>
  <c r="AB35" i="14" s="1"/>
  <c r="M36" i="14"/>
  <c r="AC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L35" i="14"/>
  <c r="K35" i="14"/>
  <c r="J35" i="14"/>
  <c r="I35" i="14"/>
  <c r="H35" i="14"/>
  <c r="M34" i="14"/>
  <c r="M33" i="14"/>
  <c r="Y32" i="14"/>
  <c r="V32" i="14"/>
  <c r="V31" i="14" s="1"/>
  <c r="Q32" i="14"/>
  <c r="M32" i="14"/>
  <c r="AC31" i="14"/>
  <c r="AB31" i="14"/>
  <c r="AA31" i="14"/>
  <c r="Z31" i="14"/>
  <c r="X31" i="14"/>
  <c r="W31" i="14"/>
  <c r="U31" i="14"/>
  <c r="T31" i="14"/>
  <c r="S31" i="14"/>
  <c r="R31" i="14"/>
  <c r="Q31" i="14"/>
  <c r="P31" i="14"/>
  <c r="O31" i="14"/>
  <c r="N31" i="14"/>
  <c r="L31" i="14"/>
  <c r="K31" i="14"/>
  <c r="J31" i="14"/>
  <c r="I31" i="14"/>
  <c r="H31" i="14"/>
  <c r="M30" i="14"/>
  <c r="M29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L28" i="14"/>
  <c r="K28" i="14"/>
  <c r="J28" i="14"/>
  <c r="I28" i="14"/>
  <c r="H28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M25" i="14"/>
  <c r="M24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L23" i="14"/>
  <c r="K23" i="14"/>
  <c r="J23" i="14"/>
  <c r="I23" i="14"/>
  <c r="H23" i="14"/>
  <c r="M22" i="14"/>
  <c r="M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L20" i="14"/>
  <c r="K20" i="14"/>
  <c r="J20" i="14"/>
  <c r="I20" i="14"/>
  <c r="H20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M17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V15" i="14"/>
  <c r="V14" i="14" s="1"/>
  <c r="Q15" i="14"/>
  <c r="M15" i="14"/>
  <c r="M14" i="14" s="1"/>
  <c r="AB14" i="14"/>
  <c r="AA14" i="14"/>
  <c r="Z14" i="14"/>
  <c r="Y14" i="14"/>
  <c r="X14" i="14"/>
  <c r="W14" i="14"/>
  <c r="U14" i="14"/>
  <c r="T14" i="14"/>
  <c r="S14" i="14"/>
  <c r="R14" i="14"/>
  <c r="Q14" i="14"/>
  <c r="P14" i="14"/>
  <c r="O14" i="14"/>
  <c r="N14" i="14"/>
  <c r="L14" i="14"/>
  <c r="K14" i="14"/>
  <c r="J14" i="14"/>
  <c r="I14" i="14"/>
  <c r="H14" i="14"/>
  <c r="AC13" i="14"/>
  <c r="S455" i="14" l="1"/>
  <c r="Q455" i="14" s="1"/>
  <c r="M430" i="14"/>
  <c r="AB13" i="14"/>
  <c r="O37" i="14"/>
  <c r="X13" i="14"/>
  <c r="M515" i="14"/>
  <c r="Q101" i="14"/>
  <c r="K386" i="14"/>
  <c r="J466" i="14"/>
  <c r="J465" i="14" s="1"/>
  <c r="AB441" i="14"/>
  <c r="S37" i="14"/>
  <c r="U37" i="14"/>
  <c r="W37" i="14"/>
  <c r="Y37" i="14"/>
  <c r="AA37" i="14"/>
  <c r="Q37" i="14"/>
  <c r="Z13" i="14"/>
  <c r="M405" i="14"/>
  <c r="M441" i="14"/>
  <c r="V235" i="14"/>
  <c r="M375" i="14"/>
  <c r="Q386" i="14"/>
  <c r="U386" i="14"/>
  <c r="Y386" i="14"/>
  <c r="AA460" i="14"/>
  <c r="N13" i="14"/>
  <c r="R13" i="14"/>
  <c r="V13" i="14"/>
  <c r="U13" i="14"/>
  <c r="M28" i="14"/>
  <c r="I37" i="14"/>
  <c r="Y457" i="14"/>
  <c r="P13" i="14"/>
  <c r="Y13" i="14"/>
  <c r="O386" i="14"/>
  <c r="S386" i="14"/>
  <c r="M394" i="14"/>
  <c r="M387" i="14" s="1"/>
  <c r="I286" i="14"/>
  <c r="I285" i="14" s="1"/>
  <c r="I386" i="14"/>
  <c r="Y430" i="14"/>
  <c r="Y452" i="14" s="1"/>
  <c r="Y475" i="14" s="1"/>
  <c r="T13" i="14"/>
  <c r="P104" i="14"/>
  <c r="U162" i="14"/>
  <c r="Y162" i="14"/>
  <c r="M374" i="14"/>
  <c r="W386" i="14"/>
  <c r="V460" i="14"/>
  <c r="Z104" i="14"/>
  <c r="O162" i="14"/>
  <c r="S162" i="14"/>
  <c r="W162" i="14"/>
  <c r="AA162" i="14"/>
  <c r="AD262" i="14"/>
  <c r="Y31" i="14"/>
  <c r="M35" i="14"/>
  <c r="Z460" i="14"/>
  <c r="N96" i="14"/>
  <c r="H162" i="14"/>
  <c r="L162" i="14"/>
  <c r="L65" i="14"/>
  <c r="L50" i="14" s="1"/>
  <c r="O96" i="14"/>
  <c r="M101" i="14"/>
  <c r="K229" i="14"/>
  <c r="AF262" i="14"/>
  <c r="Y374" i="14"/>
  <c r="V387" i="14"/>
  <c r="V386" i="14" s="1"/>
  <c r="V430" i="14"/>
  <c r="Y408" i="15"/>
  <c r="Y474" i="15" s="1"/>
  <c r="Y473" i="15" s="1"/>
  <c r="W13" i="14"/>
  <c r="AA13" i="14"/>
  <c r="AB37" i="14"/>
  <c r="N343" i="14"/>
  <c r="N286" i="14" s="1"/>
  <c r="N285" i="14" s="1"/>
  <c r="M173" i="14"/>
  <c r="N162" i="14"/>
  <c r="Q276" i="14"/>
  <c r="AF162" i="14"/>
  <c r="K37" i="14"/>
  <c r="M129" i="14"/>
  <c r="M133" i="14"/>
  <c r="R207" i="14"/>
  <c r="T207" i="14"/>
  <c r="V207" i="14"/>
  <c r="X207" i="14"/>
  <c r="AB207" i="14"/>
  <c r="M318" i="14"/>
  <c r="AA386" i="14"/>
  <c r="O13" i="14"/>
  <c r="Q13" i="14"/>
  <c r="S13" i="14"/>
  <c r="H13" i="14"/>
  <c r="J13" i="14"/>
  <c r="L13" i="14"/>
  <c r="M38" i="14"/>
  <c r="M37" i="14" s="1"/>
  <c r="M51" i="14"/>
  <c r="M137" i="14"/>
  <c r="AB229" i="14"/>
  <c r="W264" i="14"/>
  <c r="Y265" i="14"/>
  <c r="Y264" i="14" s="1"/>
  <c r="P264" i="14"/>
  <c r="V162" i="14"/>
  <c r="L207" i="14"/>
  <c r="W286" i="14"/>
  <c r="W285" i="14" s="1"/>
  <c r="X386" i="14"/>
  <c r="Z386" i="14"/>
  <c r="Y460" i="14"/>
  <c r="J104" i="14"/>
  <c r="H229" i="14"/>
  <c r="J229" i="14"/>
  <c r="L229" i="14"/>
  <c r="O229" i="14"/>
  <c r="Q229" i="14"/>
  <c r="S229" i="14"/>
  <c r="U229" i="14"/>
  <c r="W229" i="14"/>
  <c r="I229" i="14"/>
  <c r="N229" i="14"/>
  <c r="P229" i="14"/>
  <c r="R229" i="14"/>
  <c r="T229" i="14"/>
  <c r="V229" i="14"/>
  <c r="X229" i="14"/>
  <c r="M235" i="14"/>
  <c r="Y229" i="14"/>
  <c r="AB303" i="14"/>
  <c r="H264" i="14"/>
  <c r="S286" i="14"/>
  <c r="S285" i="14" s="1"/>
  <c r="AA286" i="14"/>
  <c r="AA285" i="14" s="1"/>
  <c r="H466" i="14"/>
  <c r="H465" i="14" s="1"/>
  <c r="O65" i="14"/>
  <c r="O50" i="14" s="1"/>
  <c r="S65" i="14"/>
  <c r="S50" i="14" s="1"/>
  <c r="W65" i="14"/>
  <c r="W50" i="14" s="1"/>
  <c r="AA65" i="14"/>
  <c r="AA50" i="14" s="1"/>
  <c r="T104" i="14"/>
  <c r="Y105" i="14"/>
  <c r="Y104" i="14" s="1"/>
  <c r="H104" i="14"/>
  <c r="N105" i="14"/>
  <c r="N104" i="14" s="1"/>
  <c r="R104" i="14"/>
  <c r="AD104" i="14" s="1"/>
  <c r="X104" i="14"/>
  <c r="M119" i="14"/>
  <c r="O520" i="14"/>
  <c r="Q149" i="14"/>
  <c r="Q142" i="14" s="1"/>
  <c r="M149" i="14"/>
  <c r="M142" i="14" s="1"/>
  <c r="R162" i="14"/>
  <c r="Z162" i="14"/>
  <c r="M163" i="14"/>
  <c r="Q168" i="14"/>
  <c r="Q162" i="14" s="1"/>
  <c r="M168" i="14"/>
  <c r="M184" i="14"/>
  <c r="M225" i="14"/>
  <c r="N264" i="14"/>
  <c r="X264" i="14"/>
  <c r="M276" i="14"/>
  <c r="Q303" i="14"/>
  <c r="Y303" i="14"/>
  <c r="M303" i="14"/>
  <c r="V303" i="14"/>
  <c r="H286" i="14"/>
  <c r="H285" i="14" s="1"/>
  <c r="J286" i="14"/>
  <c r="J285" i="14" s="1"/>
  <c r="V347" i="14"/>
  <c r="V343" i="14" s="1"/>
  <c r="AB347" i="14"/>
  <c r="AB343" i="14" s="1"/>
  <c r="AB286" i="14" s="1"/>
  <c r="AB285" i="14" s="1"/>
  <c r="Q347" i="14"/>
  <c r="Q343" i="14" s="1"/>
  <c r="Y347" i="14"/>
  <c r="Y343" i="14" s="1"/>
  <c r="Y318" i="14" s="1"/>
  <c r="R286" i="14"/>
  <c r="R285" i="14" s="1"/>
  <c r="M360" i="14"/>
  <c r="M356" i="14" s="1"/>
  <c r="M473" i="15"/>
  <c r="Z286" i="14"/>
  <c r="Z285" i="14" s="1"/>
  <c r="K286" i="14"/>
  <c r="K285" i="14" s="1"/>
  <c r="H386" i="14"/>
  <c r="J386" i="14"/>
  <c r="L386" i="14"/>
  <c r="N386" i="14"/>
  <c r="P386" i="14"/>
  <c r="R386" i="14"/>
  <c r="T386" i="14"/>
  <c r="M62" i="14"/>
  <c r="H65" i="14"/>
  <c r="H50" i="14" s="1"/>
  <c r="Y65" i="14"/>
  <c r="Y50" i="14" s="1"/>
  <c r="M78" i="14"/>
  <c r="M508" i="14" s="1"/>
  <c r="K105" i="14"/>
  <c r="K104" i="14" s="1"/>
  <c r="O105" i="14"/>
  <c r="O104" i="14" s="1"/>
  <c r="U104" i="14"/>
  <c r="AA105" i="14"/>
  <c r="AA104" i="14" s="1"/>
  <c r="N520" i="14"/>
  <c r="AB105" i="14"/>
  <c r="AB104" i="14" s="1"/>
  <c r="I162" i="14"/>
  <c r="K162" i="14"/>
  <c r="AC173" i="14"/>
  <c r="AC162" i="14" s="1"/>
  <c r="AC408" i="14" s="1"/>
  <c r="AC455" i="14" s="1"/>
  <c r="AB455" i="14" s="1"/>
  <c r="J162" i="14"/>
  <c r="H207" i="14"/>
  <c r="J207" i="14"/>
  <c r="N207" i="14"/>
  <c r="P207" i="14"/>
  <c r="Z207" i="14"/>
  <c r="M221" i="14"/>
  <c r="J264" i="14"/>
  <c r="L264" i="14"/>
  <c r="R264" i="14"/>
  <c r="T264" i="14"/>
  <c r="M265" i="14"/>
  <c r="M264" i="14" s="1"/>
  <c r="V265" i="14"/>
  <c r="V264" i="14" s="1"/>
  <c r="Q265" i="14"/>
  <c r="Q264" i="14" s="1"/>
  <c r="U286" i="14"/>
  <c r="U285" i="14" s="1"/>
  <c r="M370" i="14"/>
  <c r="Q370" i="14"/>
  <c r="V370" i="14"/>
  <c r="Q374" i="14"/>
  <c r="V374" i="14"/>
  <c r="Q132" i="15"/>
  <c r="S131" i="15"/>
  <c r="K13" i="14"/>
  <c r="W105" i="14"/>
  <c r="W104" i="14" s="1"/>
  <c r="V105" i="14"/>
  <c r="V104" i="14" s="1"/>
  <c r="Q207" i="14"/>
  <c r="Y207" i="14"/>
  <c r="I207" i="14"/>
  <c r="K207" i="14"/>
  <c r="O207" i="14"/>
  <c r="S207" i="14"/>
  <c r="U207" i="14"/>
  <c r="I13" i="14"/>
  <c r="L466" i="14"/>
  <c r="L465" i="14" s="1"/>
  <c r="M23" i="14"/>
  <c r="M31" i="14"/>
  <c r="M530" i="14"/>
  <c r="M532" i="14" s="1"/>
  <c r="M478" i="14"/>
  <c r="H37" i="14"/>
  <c r="J37" i="14"/>
  <c r="L37" i="14"/>
  <c r="N37" i="14"/>
  <c r="P37" i="14"/>
  <c r="R37" i="14"/>
  <c r="T37" i="14"/>
  <c r="V37" i="14"/>
  <c r="X37" i="14"/>
  <c r="Z37" i="14"/>
  <c r="J65" i="14"/>
  <c r="J50" i="14" s="1"/>
  <c r="N65" i="14"/>
  <c r="N50" i="14" s="1"/>
  <c r="P466" i="14"/>
  <c r="P465" i="14" s="1"/>
  <c r="R466" i="14"/>
  <c r="R465" i="14" s="1"/>
  <c r="T466" i="14"/>
  <c r="T465" i="14" s="1"/>
  <c r="X466" i="14"/>
  <c r="X465" i="14" s="1"/>
  <c r="Z466" i="14"/>
  <c r="Z465" i="14" s="1"/>
  <c r="AB65" i="14"/>
  <c r="AB50" i="14" s="1"/>
  <c r="M66" i="14"/>
  <c r="M70" i="14"/>
  <c r="Q70" i="14"/>
  <c r="P70" i="14" s="1"/>
  <c r="V70" i="14"/>
  <c r="U70" i="14" s="1"/>
  <c r="M74" i="14"/>
  <c r="M461" i="14" s="1"/>
  <c r="I65" i="14"/>
  <c r="I50" i="14" s="1"/>
  <c r="K65" i="14"/>
  <c r="K50" i="14" s="1"/>
  <c r="M84" i="14"/>
  <c r="Q84" i="14"/>
  <c r="P84" i="14" s="1"/>
  <c r="V84" i="14"/>
  <c r="U84" i="14" s="1"/>
  <c r="M90" i="14"/>
  <c r="M463" i="14" s="1"/>
  <c r="I104" i="14"/>
  <c r="P162" i="14"/>
  <c r="T162" i="14"/>
  <c r="X162" i="14"/>
  <c r="AB162" i="14"/>
  <c r="M187" i="14"/>
  <c r="M208" i="14"/>
  <c r="Z229" i="14"/>
  <c r="O286" i="14"/>
  <c r="O285" i="14" s="1"/>
  <c r="T458" i="14"/>
  <c r="T455" i="14" s="1"/>
  <c r="T286" i="14"/>
  <c r="T285" i="14" s="1"/>
  <c r="X458" i="14"/>
  <c r="X455" i="14" s="1"/>
  <c r="X286" i="14"/>
  <c r="X285" i="14" s="1"/>
  <c r="L286" i="14"/>
  <c r="L285" i="14" s="1"/>
  <c r="P286" i="14"/>
  <c r="P285" i="14" s="1"/>
  <c r="W207" i="14"/>
  <c r="AA207" i="14"/>
  <c r="AA229" i="14"/>
  <c r="M230" i="14"/>
  <c r="M255" i="14"/>
  <c r="I264" i="14"/>
  <c r="K264" i="14"/>
  <c r="O264" i="14"/>
  <c r="S264" i="14"/>
  <c r="U264" i="14"/>
  <c r="M343" i="14"/>
  <c r="M415" i="14"/>
  <c r="V415" i="14"/>
  <c r="AB530" i="14"/>
  <c r="M423" i="14"/>
  <c r="V423" i="14"/>
  <c r="V457" i="14"/>
  <c r="I452" i="14"/>
  <c r="I475" i="14" s="1"/>
  <c r="K452" i="14"/>
  <c r="K475" i="14" s="1"/>
  <c r="P452" i="14"/>
  <c r="P475" i="14" s="1"/>
  <c r="R452" i="14"/>
  <c r="R475" i="14" s="1"/>
  <c r="Z452" i="14"/>
  <c r="Z475" i="14" s="1"/>
  <c r="AB452" i="14"/>
  <c r="V456" i="14"/>
  <c r="H452" i="14"/>
  <c r="H475" i="14" s="1"/>
  <c r="J452" i="14"/>
  <c r="J475" i="14" s="1"/>
  <c r="L452" i="14"/>
  <c r="L475" i="14" s="1"/>
  <c r="O452" i="14"/>
  <c r="O475" i="14" s="1"/>
  <c r="Q452" i="14"/>
  <c r="Q475" i="14" s="1"/>
  <c r="S452" i="14"/>
  <c r="S475" i="14" s="1"/>
  <c r="U452" i="14"/>
  <c r="U475" i="14" s="1"/>
  <c r="W452" i="14"/>
  <c r="W475" i="14" s="1"/>
  <c r="AB538" i="14"/>
  <c r="L462" i="14"/>
  <c r="L105" i="14"/>
  <c r="L104" i="14" s="1"/>
  <c r="M202" i="14"/>
  <c r="M191" i="14" s="1"/>
  <c r="N191" i="14"/>
  <c r="M20" i="14"/>
  <c r="R65" i="14"/>
  <c r="R50" i="14" s="1"/>
  <c r="T65" i="14"/>
  <c r="T50" i="14" s="1"/>
  <c r="X65" i="14"/>
  <c r="X50" i="14" s="1"/>
  <c r="Z65" i="14"/>
  <c r="Z50" i="14" s="1"/>
  <c r="I466" i="14"/>
  <c r="I465" i="14" s="1"/>
  <c r="K466" i="14"/>
  <c r="K465" i="14" s="1"/>
  <c r="U466" i="14"/>
  <c r="U465" i="14" s="1"/>
  <c r="S462" i="14"/>
  <c r="Q124" i="14"/>
  <c r="Q462" i="14" s="1"/>
  <c r="Q135" i="14"/>
  <c r="S134" i="14"/>
  <c r="K458" i="14"/>
  <c r="O458" i="14"/>
  <c r="Z458" i="14"/>
  <c r="Z455" i="14" s="1"/>
  <c r="M456" i="14"/>
  <c r="N455" i="14"/>
  <c r="M455" i="14" s="1"/>
  <c r="W466" i="14"/>
  <c r="AA466" i="14"/>
  <c r="AA465" i="14" s="1"/>
  <c r="M524" i="14"/>
  <c r="AE262" i="14"/>
  <c r="L458" i="14"/>
  <c r="W458" i="14"/>
  <c r="AA458" i="14"/>
  <c r="O466" i="14"/>
  <c r="O465" i="14" s="1"/>
  <c r="O503" i="14"/>
  <c r="N462" i="14"/>
  <c r="M462" i="14"/>
  <c r="Q530" i="14"/>
  <c r="Q534" i="14"/>
  <c r="M497" i="14"/>
  <c r="V534" i="14"/>
  <c r="N452" i="14"/>
  <c r="K460" i="14"/>
  <c r="N460" i="14"/>
  <c r="M460" i="14" s="1"/>
  <c r="S460" i="14"/>
  <c r="M486" i="14"/>
  <c r="M490" i="14"/>
  <c r="N466" i="14"/>
  <c r="Q74" i="14"/>
  <c r="Q90" i="14"/>
  <c r="Q463" i="14" s="1"/>
  <c r="M124" i="14"/>
  <c r="V530" i="14"/>
  <c r="P532" i="14"/>
  <c r="AA534" i="13"/>
  <c r="Z534" i="13"/>
  <c r="Y534" i="13"/>
  <c r="X534" i="13"/>
  <c r="W534" i="13"/>
  <c r="U534" i="13"/>
  <c r="T534" i="13"/>
  <c r="R534" i="13"/>
  <c r="P534" i="13"/>
  <c r="J534" i="13"/>
  <c r="I534" i="13"/>
  <c r="H534" i="13"/>
  <c r="AA530" i="13"/>
  <c r="Z530" i="13"/>
  <c r="Y530" i="13"/>
  <c r="Y532" i="13" s="1"/>
  <c r="Y535" i="13" s="1"/>
  <c r="X530" i="13"/>
  <c r="W530" i="13"/>
  <c r="U530" i="13"/>
  <c r="U532" i="13" s="1"/>
  <c r="U535" i="13" s="1"/>
  <c r="T530" i="13"/>
  <c r="R530" i="13"/>
  <c r="R532" i="13" s="1"/>
  <c r="R535" i="13" s="1"/>
  <c r="P530" i="13"/>
  <c r="P535" i="13" s="1"/>
  <c r="O530" i="13"/>
  <c r="O532" i="13" s="1"/>
  <c r="N530" i="13"/>
  <c r="N532" i="13" s="1"/>
  <c r="L530" i="13"/>
  <c r="L532" i="13" s="1"/>
  <c r="K530" i="13"/>
  <c r="K532" i="13" s="1"/>
  <c r="J530" i="13"/>
  <c r="J532" i="13" s="1"/>
  <c r="J535" i="13" s="1"/>
  <c r="I530" i="13"/>
  <c r="I532" i="13" s="1"/>
  <c r="I535" i="13" s="1"/>
  <c r="H530" i="13"/>
  <c r="H532" i="13" s="1"/>
  <c r="H535" i="13" s="1"/>
  <c r="O527" i="13"/>
  <c r="N527" i="13"/>
  <c r="O524" i="13"/>
  <c r="N524" i="13"/>
  <c r="O515" i="13"/>
  <c r="N515" i="13"/>
  <c r="O497" i="13"/>
  <c r="N497" i="13"/>
  <c r="O490" i="13"/>
  <c r="N490" i="13"/>
  <c r="O486" i="13"/>
  <c r="N486" i="13"/>
  <c r="AB475" i="13"/>
  <c r="AB474" i="13"/>
  <c r="AB473" i="13"/>
  <c r="G473" i="13"/>
  <c r="AB470" i="13"/>
  <c r="AA470" i="13"/>
  <c r="Z470" i="13"/>
  <c r="Y470" i="13"/>
  <c r="X470" i="13"/>
  <c r="W470" i="13"/>
  <c r="V470" i="13"/>
  <c r="U470" i="13"/>
  <c r="T470" i="13"/>
  <c r="S470" i="13"/>
  <c r="R470" i="13"/>
  <c r="Q470" i="13"/>
  <c r="P470" i="13"/>
  <c r="O470" i="13"/>
  <c r="N470" i="13"/>
  <c r="M470" i="13" s="1"/>
  <c r="L470" i="13"/>
  <c r="K470" i="13"/>
  <c r="J470" i="13"/>
  <c r="I470" i="13"/>
  <c r="H470" i="13"/>
  <c r="AB466" i="13"/>
  <c r="AC465" i="13"/>
  <c r="AB465" i="13" s="1"/>
  <c r="AA463" i="13"/>
  <c r="Z463" i="13"/>
  <c r="Y463" i="13"/>
  <c r="X463" i="13"/>
  <c r="W463" i="13"/>
  <c r="U463" i="13"/>
  <c r="T463" i="13"/>
  <c r="R463" i="13"/>
  <c r="P463" i="13"/>
  <c r="AA462" i="13"/>
  <c r="Z462" i="13"/>
  <c r="Y462" i="13"/>
  <c r="X462" i="13"/>
  <c r="W462" i="13"/>
  <c r="V462" i="13"/>
  <c r="U462" i="13"/>
  <c r="T462" i="13"/>
  <c r="R462" i="13"/>
  <c r="P462" i="13"/>
  <c r="AA461" i="13"/>
  <c r="Z461" i="13"/>
  <c r="Y461" i="13"/>
  <c r="X461" i="13"/>
  <c r="W461" i="13"/>
  <c r="U461" i="13"/>
  <c r="T461" i="13"/>
  <c r="R461" i="13"/>
  <c r="P461" i="13"/>
  <c r="X460" i="13"/>
  <c r="W460" i="13"/>
  <c r="U460" i="13"/>
  <c r="T460" i="13"/>
  <c r="R460" i="13"/>
  <c r="P460" i="13"/>
  <c r="AA459" i="13"/>
  <c r="X459" i="13"/>
  <c r="T459" i="13"/>
  <c r="AB458" i="13"/>
  <c r="AB457" i="13"/>
  <c r="AA457" i="13"/>
  <c r="Z457" i="13"/>
  <c r="X457" i="13"/>
  <c r="W457" i="13"/>
  <c r="U457" i="13"/>
  <c r="T457" i="13"/>
  <c r="S457" i="13"/>
  <c r="Q457" i="13" s="1"/>
  <c r="P457" i="13"/>
  <c r="O457" i="13"/>
  <c r="N457" i="13"/>
  <c r="M457" i="13" s="1"/>
  <c r="L457" i="13"/>
  <c r="K457" i="13"/>
  <c r="AB456" i="13"/>
  <c r="AA456" i="13"/>
  <c r="Z456" i="13"/>
  <c r="X456" i="13"/>
  <c r="W456" i="13"/>
  <c r="U456" i="13"/>
  <c r="T456" i="13"/>
  <c r="S456" i="13"/>
  <c r="Q456" i="13" s="1"/>
  <c r="P456" i="13"/>
  <c r="O456" i="13"/>
  <c r="O455" i="13" s="1"/>
  <c r="N456" i="13"/>
  <c r="L456" i="13"/>
  <c r="L455" i="13" s="1"/>
  <c r="K456" i="13"/>
  <c r="K455" i="13" s="1"/>
  <c r="J455" i="13"/>
  <c r="G455" i="13"/>
  <c r="AC452" i="13"/>
  <c r="AA452" i="13"/>
  <c r="AA475" i="13" s="1"/>
  <c r="X452" i="13"/>
  <c r="X475" i="13" s="1"/>
  <c r="T452" i="13"/>
  <c r="T475" i="13" s="1"/>
  <c r="AB451" i="13"/>
  <c r="Y451" i="13"/>
  <c r="V451" i="13"/>
  <c r="M451" i="13"/>
  <c r="AB449" i="13"/>
  <c r="M449" i="13"/>
  <c r="AB448" i="13"/>
  <c r="M448" i="13"/>
  <c r="AB447" i="13"/>
  <c r="M447" i="13"/>
  <c r="AB446" i="13"/>
  <c r="M446" i="13"/>
  <c r="AB445" i="13"/>
  <c r="M445" i="13"/>
  <c r="AB444" i="13"/>
  <c r="M444" i="13"/>
  <c r="AB443" i="13"/>
  <c r="M443" i="13"/>
  <c r="AB442" i="13"/>
  <c r="M442" i="13"/>
  <c r="AC441" i="13"/>
  <c r="AA441" i="13"/>
  <c r="Z441" i="13"/>
  <c r="Y441" i="13"/>
  <c r="X441" i="13"/>
  <c r="W441" i="13"/>
  <c r="V441" i="13"/>
  <c r="U441" i="13"/>
  <c r="T441" i="13"/>
  <c r="S441" i="13"/>
  <c r="R441" i="13"/>
  <c r="Q441" i="13"/>
  <c r="P441" i="13"/>
  <c r="O441" i="13"/>
  <c r="N441" i="13"/>
  <c r="L441" i="13"/>
  <c r="K441" i="13"/>
  <c r="J441" i="13"/>
  <c r="I441" i="13"/>
  <c r="H441" i="13"/>
  <c r="AB440" i="13"/>
  <c r="V440" i="13"/>
  <c r="M440" i="13"/>
  <c r="V438" i="13"/>
  <c r="M438" i="13"/>
  <c r="AB437" i="13"/>
  <c r="Y437" i="13"/>
  <c r="V437" i="13"/>
  <c r="M437" i="13"/>
  <c r="AB436" i="13"/>
  <c r="Y436" i="13"/>
  <c r="V436" i="13"/>
  <c r="M436" i="13"/>
  <c r="AB435" i="13"/>
  <c r="V435" i="13"/>
  <c r="M435" i="13"/>
  <c r="AB434" i="13"/>
  <c r="Y434" i="13"/>
  <c r="V434" i="13"/>
  <c r="M434" i="13"/>
  <c r="AB433" i="13"/>
  <c r="V433" i="13"/>
  <c r="M433" i="13"/>
  <c r="AB432" i="13"/>
  <c r="V432" i="13"/>
  <c r="M432" i="13"/>
  <c r="AB431" i="13"/>
  <c r="V431" i="13"/>
  <c r="M431" i="13"/>
  <c r="AB430" i="13"/>
  <c r="AA430" i="13"/>
  <c r="Z430" i="13"/>
  <c r="X430" i="13"/>
  <c r="W430" i="13"/>
  <c r="U430" i="13"/>
  <c r="T430" i="13"/>
  <c r="S430" i="13"/>
  <c r="R430" i="13"/>
  <c r="Q430" i="13"/>
  <c r="P430" i="13"/>
  <c r="O430" i="13"/>
  <c r="N430" i="13"/>
  <c r="L430" i="13"/>
  <c r="K430" i="13"/>
  <c r="J430" i="13"/>
  <c r="I430" i="13"/>
  <c r="H430" i="13"/>
  <c r="AB429" i="13"/>
  <c r="V429" i="13"/>
  <c r="M429" i="13"/>
  <c r="AB428" i="13"/>
  <c r="V428" i="13"/>
  <c r="M428" i="13"/>
  <c r="V427" i="13"/>
  <c r="M427" i="13"/>
  <c r="V426" i="13"/>
  <c r="M426" i="13"/>
  <c r="AB425" i="13"/>
  <c r="V425" i="13"/>
  <c r="M425" i="13"/>
  <c r="AB424" i="13"/>
  <c r="V424" i="13"/>
  <c r="M424" i="13"/>
  <c r="AB423" i="13"/>
  <c r="AA423" i="13"/>
  <c r="Z423" i="13"/>
  <c r="Y423" i="13"/>
  <c r="X423" i="13"/>
  <c r="W423" i="13"/>
  <c r="U423" i="13"/>
  <c r="T423" i="13"/>
  <c r="S423" i="13"/>
  <c r="R423" i="13"/>
  <c r="Q423" i="13"/>
  <c r="P423" i="13"/>
  <c r="O423" i="13"/>
  <c r="N423" i="13"/>
  <c r="L423" i="13"/>
  <c r="K423" i="13"/>
  <c r="J423" i="13"/>
  <c r="I423" i="13"/>
  <c r="H423" i="13"/>
  <c r="AB422" i="13"/>
  <c r="V422" i="13"/>
  <c r="M422" i="13"/>
  <c r="V421" i="13"/>
  <c r="M421" i="13"/>
  <c r="V420" i="13"/>
  <c r="M420" i="13"/>
  <c r="AB419" i="13"/>
  <c r="V419" i="13"/>
  <c r="M419" i="13"/>
  <c r="AB418" i="13"/>
  <c r="V418" i="13"/>
  <c r="M418" i="13"/>
  <c r="AB417" i="13"/>
  <c r="V417" i="13"/>
  <c r="M417" i="13"/>
  <c r="AB416" i="13"/>
  <c r="V416" i="13"/>
  <c r="M416" i="13"/>
  <c r="AB415" i="13"/>
  <c r="AA415" i="13"/>
  <c r="Z415" i="13"/>
  <c r="Y415" i="13"/>
  <c r="X415" i="13"/>
  <c r="W415" i="13"/>
  <c r="U415" i="13"/>
  <c r="T415" i="13"/>
  <c r="S415" i="13"/>
  <c r="R415" i="13"/>
  <c r="Q415" i="13"/>
  <c r="P415" i="13"/>
  <c r="O415" i="13"/>
  <c r="N415" i="13"/>
  <c r="L415" i="13"/>
  <c r="K415" i="13"/>
  <c r="J415" i="13"/>
  <c r="I415" i="13"/>
  <c r="H415" i="13"/>
  <c r="AB407" i="13"/>
  <c r="M407" i="13"/>
  <c r="AB406" i="13"/>
  <c r="M406" i="13"/>
  <c r="AB405" i="13"/>
  <c r="AA405" i="13"/>
  <c r="Z405" i="13"/>
  <c r="Y405" i="13"/>
  <c r="X405" i="13"/>
  <c r="W405" i="13"/>
  <c r="V405" i="13"/>
  <c r="U405" i="13"/>
  <c r="T405" i="13"/>
  <c r="S405" i="13"/>
  <c r="R405" i="13"/>
  <c r="Q405" i="13"/>
  <c r="P405" i="13"/>
  <c r="O405" i="13"/>
  <c r="N405" i="13"/>
  <c r="L405" i="13"/>
  <c r="K405" i="13"/>
  <c r="J405" i="13"/>
  <c r="I405" i="13"/>
  <c r="H405" i="13"/>
  <c r="AB402" i="13"/>
  <c r="AB401" i="13" s="1"/>
  <c r="M402" i="13"/>
  <c r="M401" i="13" s="1"/>
  <c r="AC401" i="13"/>
  <c r="AA401" i="13"/>
  <c r="Z401" i="13"/>
  <c r="Y401" i="13"/>
  <c r="X401" i="13"/>
  <c r="W401" i="13"/>
  <c r="V401" i="13"/>
  <c r="U401" i="13"/>
  <c r="T401" i="13"/>
  <c r="S401" i="13"/>
  <c r="R401" i="13"/>
  <c r="Q401" i="13"/>
  <c r="P401" i="13"/>
  <c r="O401" i="13"/>
  <c r="N401" i="13"/>
  <c r="L401" i="13"/>
  <c r="K401" i="13"/>
  <c r="J401" i="13"/>
  <c r="I401" i="13"/>
  <c r="H401" i="13"/>
  <c r="AB400" i="13"/>
  <c r="M400" i="13"/>
  <c r="AB399" i="13"/>
  <c r="M399" i="13"/>
  <c r="AB398" i="13"/>
  <c r="M398" i="13"/>
  <c r="AB397" i="13"/>
  <c r="M397" i="13"/>
  <c r="AB396" i="13"/>
  <c r="M396" i="13"/>
  <c r="AB395" i="13"/>
  <c r="M395" i="13"/>
  <c r="AB394" i="13"/>
  <c r="AA394" i="13"/>
  <c r="AA387" i="13" s="1"/>
  <c r="Z394" i="13"/>
  <c r="Z387" i="13" s="1"/>
  <c r="Y394" i="13"/>
  <c r="Y387" i="13" s="1"/>
  <c r="X394" i="13"/>
  <c r="W394" i="13"/>
  <c r="W387" i="13" s="1"/>
  <c r="V394" i="13"/>
  <c r="U394" i="13"/>
  <c r="U387" i="13" s="1"/>
  <c r="T394" i="13"/>
  <c r="T387" i="13" s="1"/>
  <c r="S394" i="13"/>
  <c r="S387" i="13" s="1"/>
  <c r="R394" i="13"/>
  <c r="R387" i="13" s="1"/>
  <c r="Q394" i="13"/>
  <c r="Q387" i="13" s="1"/>
  <c r="P394" i="13"/>
  <c r="P387" i="13" s="1"/>
  <c r="O394" i="13"/>
  <c r="O387" i="13" s="1"/>
  <c r="N394" i="13"/>
  <c r="N387" i="13" s="1"/>
  <c r="L394" i="13"/>
  <c r="L387" i="13" s="1"/>
  <c r="K394" i="13"/>
  <c r="K387" i="13" s="1"/>
  <c r="J394" i="13"/>
  <c r="J387" i="13" s="1"/>
  <c r="I394" i="13"/>
  <c r="I387" i="13" s="1"/>
  <c r="H394" i="13"/>
  <c r="H387" i="13" s="1"/>
  <c r="AB393" i="13"/>
  <c r="Y393" i="13"/>
  <c r="V393" i="13"/>
  <c r="M393" i="13"/>
  <c r="AB392" i="13"/>
  <c r="V392" i="13"/>
  <c r="M392" i="13"/>
  <c r="AB391" i="13"/>
  <c r="V391" i="13"/>
  <c r="M391" i="13"/>
  <c r="AB390" i="13"/>
  <c r="V390" i="13"/>
  <c r="M390" i="13"/>
  <c r="AB389" i="13"/>
  <c r="V389" i="13"/>
  <c r="M389" i="13"/>
  <c r="AB388" i="13"/>
  <c r="V388" i="13"/>
  <c r="M388" i="13"/>
  <c r="AB387" i="13"/>
  <c r="X387" i="13"/>
  <c r="AC384" i="13"/>
  <c r="AA384" i="13"/>
  <c r="Z384" i="13"/>
  <c r="Y384" i="13"/>
  <c r="X384" i="13"/>
  <c r="W384" i="13"/>
  <c r="V384" i="13"/>
  <c r="U384" i="13"/>
  <c r="T384" i="13"/>
  <c r="S384" i="13"/>
  <c r="R384" i="13"/>
  <c r="Q384" i="13"/>
  <c r="P384" i="13"/>
  <c r="O384" i="13"/>
  <c r="N384" i="13"/>
  <c r="M384" i="13"/>
  <c r="L384" i="13"/>
  <c r="K384" i="13"/>
  <c r="J384" i="13"/>
  <c r="I384" i="13"/>
  <c r="H384" i="13"/>
  <c r="Y383" i="13"/>
  <c r="V383" i="13"/>
  <c r="Q383" i="13"/>
  <c r="M383" i="13"/>
  <c r="M382" i="13"/>
  <c r="M381" i="13"/>
  <c r="M380" i="13"/>
  <c r="M379" i="13"/>
  <c r="Y378" i="13"/>
  <c r="M378" i="13"/>
  <c r="M377" i="13"/>
  <c r="M376" i="13"/>
  <c r="AB375" i="13"/>
  <c r="AB374" i="13" s="1"/>
  <c r="AA375" i="13"/>
  <c r="AA374" i="13" s="1"/>
  <c r="Z375" i="13"/>
  <c r="Z374" i="13" s="1"/>
  <c r="Y375" i="13"/>
  <c r="X375" i="13"/>
  <c r="X374" i="13" s="1"/>
  <c r="W375" i="13"/>
  <c r="W374" i="13" s="1"/>
  <c r="V375" i="13"/>
  <c r="U375" i="13"/>
  <c r="U374" i="13" s="1"/>
  <c r="T375" i="13"/>
  <c r="T374" i="13" s="1"/>
  <c r="S375" i="13"/>
  <c r="S374" i="13" s="1"/>
  <c r="R375" i="13"/>
  <c r="R374" i="13" s="1"/>
  <c r="Q375" i="13"/>
  <c r="P375" i="13"/>
  <c r="P374" i="13" s="1"/>
  <c r="O375" i="13"/>
  <c r="O374" i="13" s="1"/>
  <c r="N375" i="13"/>
  <c r="N374" i="13" s="1"/>
  <c r="L375" i="13"/>
  <c r="L374" i="13" s="1"/>
  <c r="K375" i="13"/>
  <c r="K374" i="13" s="1"/>
  <c r="I375" i="13"/>
  <c r="I374" i="13" s="1"/>
  <c r="H375" i="13"/>
  <c r="H374" i="13" s="1"/>
  <c r="J374" i="13"/>
  <c r="Y373" i="13"/>
  <c r="Y370" i="13" s="1"/>
  <c r="V373" i="13"/>
  <c r="Q373" i="13"/>
  <c r="M373" i="13"/>
  <c r="V372" i="13"/>
  <c r="Q372" i="13"/>
  <c r="M372" i="13"/>
  <c r="M371" i="13"/>
  <c r="AB370" i="13"/>
  <c r="AA370" i="13"/>
  <c r="Z370" i="13"/>
  <c r="X370" i="13"/>
  <c r="W370" i="13"/>
  <c r="U370" i="13"/>
  <c r="T370" i="13"/>
  <c r="S370" i="13"/>
  <c r="R370" i="13"/>
  <c r="P370" i="13"/>
  <c r="O370" i="13"/>
  <c r="N370" i="13"/>
  <c r="L370" i="13"/>
  <c r="K370" i="13"/>
  <c r="J370" i="13"/>
  <c r="I370" i="13"/>
  <c r="H370" i="13"/>
  <c r="M368" i="13"/>
  <c r="M367" i="13"/>
  <c r="M366" i="13"/>
  <c r="M365" i="13"/>
  <c r="M364" i="13"/>
  <c r="M363" i="13"/>
  <c r="M362" i="13"/>
  <c r="M361" i="13"/>
  <c r="AB360" i="13"/>
  <c r="AB356" i="13" s="1"/>
  <c r="AA360" i="13"/>
  <c r="Z360" i="13"/>
  <c r="Z356" i="13" s="1"/>
  <c r="Y360" i="13"/>
  <c r="Y356" i="13" s="1"/>
  <c r="X360" i="13"/>
  <c r="X356" i="13" s="1"/>
  <c r="W360" i="13"/>
  <c r="W356" i="13" s="1"/>
  <c r="V360" i="13"/>
  <c r="V356" i="13" s="1"/>
  <c r="U360" i="13"/>
  <c r="U356" i="13" s="1"/>
  <c r="T360" i="13"/>
  <c r="T356" i="13" s="1"/>
  <c r="S360" i="13"/>
  <c r="S356" i="13" s="1"/>
  <c r="R360" i="13"/>
  <c r="R356" i="13" s="1"/>
  <c r="Q360" i="13"/>
  <c r="Q356" i="13" s="1"/>
  <c r="P360" i="13"/>
  <c r="P356" i="13" s="1"/>
  <c r="O360" i="13"/>
  <c r="O356" i="13" s="1"/>
  <c r="N360" i="13"/>
  <c r="N356" i="13" s="1"/>
  <c r="L360" i="13"/>
  <c r="L356" i="13" s="1"/>
  <c r="K360" i="13"/>
  <c r="K356" i="13" s="1"/>
  <c r="H360" i="13"/>
  <c r="H356" i="13" s="1"/>
  <c r="M359" i="13"/>
  <c r="M358" i="13"/>
  <c r="M357" i="13"/>
  <c r="AA356" i="13"/>
  <c r="I356" i="13"/>
  <c r="AB354" i="13"/>
  <c r="Y354" i="13"/>
  <c r="V354" i="13"/>
  <c r="Q354" i="13"/>
  <c r="M354" i="13"/>
  <c r="AB353" i="13"/>
  <c r="Y353" i="13"/>
  <c r="V353" i="13"/>
  <c r="Q353" i="13"/>
  <c r="M353" i="13"/>
  <c r="AB352" i="13"/>
  <c r="Y352" i="13"/>
  <c r="V352" i="13"/>
  <c r="Q352" i="13"/>
  <c r="M352" i="13"/>
  <c r="AB351" i="13"/>
  <c r="Y351" i="13"/>
  <c r="V351" i="13"/>
  <c r="Q351" i="13"/>
  <c r="M351" i="13"/>
  <c r="AB350" i="13"/>
  <c r="Y350" i="13"/>
  <c r="V350" i="13"/>
  <c r="Q350" i="13"/>
  <c r="M350" i="13"/>
  <c r="AB349" i="13"/>
  <c r="Y349" i="13"/>
  <c r="V349" i="13"/>
  <c r="Q349" i="13"/>
  <c r="M349" i="13"/>
  <c r="AB348" i="13"/>
  <c r="Y348" i="13"/>
  <c r="V348" i="13"/>
  <c r="Q348" i="13"/>
  <c r="M348" i="13"/>
  <c r="AA347" i="13"/>
  <c r="AA343" i="13" s="1"/>
  <c r="Z347" i="13"/>
  <c r="Z343" i="13" s="1"/>
  <c r="X347" i="13"/>
  <c r="X343" i="13" s="1"/>
  <c r="W347" i="13"/>
  <c r="U347" i="13"/>
  <c r="U343" i="13" s="1"/>
  <c r="U318" i="13" s="1"/>
  <c r="T347" i="13"/>
  <c r="T343" i="13" s="1"/>
  <c r="S347" i="13"/>
  <c r="S343" i="13" s="1"/>
  <c r="P347" i="13"/>
  <c r="P343" i="13" s="1"/>
  <c r="P318" i="13" s="1"/>
  <c r="N347" i="13"/>
  <c r="L347" i="13"/>
  <c r="L343" i="13" s="1"/>
  <c r="K347" i="13"/>
  <c r="K343" i="13" s="1"/>
  <c r="J347" i="13"/>
  <c r="J343" i="13" s="1"/>
  <c r="AB346" i="13"/>
  <c r="Y346" i="13"/>
  <c r="V346" i="13"/>
  <c r="Q346" i="13"/>
  <c r="M346" i="13"/>
  <c r="AB345" i="13"/>
  <c r="Y345" i="13"/>
  <c r="V345" i="13"/>
  <c r="Q345" i="13"/>
  <c r="M345" i="13"/>
  <c r="AB344" i="13"/>
  <c r="Y344" i="13"/>
  <c r="V344" i="13"/>
  <c r="Q344" i="13"/>
  <c r="M344" i="13"/>
  <c r="W343" i="13"/>
  <c r="O343" i="13"/>
  <c r="M342" i="13"/>
  <c r="M341" i="13"/>
  <c r="M340" i="13"/>
  <c r="M339" i="13"/>
  <c r="M338" i="13"/>
  <c r="M337" i="13"/>
  <c r="M336" i="13"/>
  <c r="M335" i="13"/>
  <c r="O334" i="13"/>
  <c r="M334" i="13" s="1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AB318" i="13"/>
  <c r="AA318" i="13"/>
  <c r="Z318" i="13"/>
  <c r="X318" i="13"/>
  <c r="W318" i="13"/>
  <c r="V318" i="13"/>
  <c r="T318" i="13"/>
  <c r="S318" i="13"/>
  <c r="R318" i="13"/>
  <c r="Q318" i="13"/>
  <c r="O318" i="13"/>
  <c r="N318" i="13"/>
  <c r="L318" i="13"/>
  <c r="K318" i="13"/>
  <c r="I318" i="13"/>
  <c r="H318" i="13"/>
  <c r="AB316" i="13"/>
  <c r="Y316" i="13"/>
  <c r="V316" i="13"/>
  <c r="Q316" i="13"/>
  <c r="M316" i="13"/>
  <c r="AB315" i="13"/>
  <c r="Y315" i="13"/>
  <c r="V315" i="13"/>
  <c r="Q315" i="13"/>
  <c r="M315" i="13"/>
  <c r="AB314" i="13"/>
  <c r="Y314" i="13"/>
  <c r="V314" i="13"/>
  <c r="Q314" i="13"/>
  <c r="M314" i="13"/>
  <c r="AB313" i="13"/>
  <c r="Y313" i="13"/>
  <c r="V313" i="13"/>
  <c r="Q313" i="13"/>
  <c r="M313" i="13"/>
  <c r="AB312" i="13"/>
  <c r="Y312" i="13"/>
  <c r="V312" i="13"/>
  <c r="Q312" i="13"/>
  <c r="M312" i="13"/>
  <c r="AB311" i="13"/>
  <c r="Y311" i="13"/>
  <c r="V311" i="13"/>
  <c r="Q311" i="13"/>
  <c r="M311" i="13"/>
  <c r="AB310" i="13"/>
  <c r="Y310" i="13"/>
  <c r="V310" i="13"/>
  <c r="Q310" i="13"/>
  <c r="M310" i="13"/>
  <c r="AB309" i="13"/>
  <c r="Y309" i="13"/>
  <c r="V309" i="13"/>
  <c r="Q309" i="13"/>
  <c r="M309" i="13"/>
  <c r="AB308" i="13"/>
  <c r="Y308" i="13"/>
  <c r="V308" i="13"/>
  <c r="Q308" i="13"/>
  <c r="M308" i="13"/>
  <c r="AB307" i="13"/>
  <c r="Y307" i="13"/>
  <c r="V307" i="13"/>
  <c r="Q307" i="13"/>
  <c r="M307" i="13"/>
  <c r="AB306" i="13"/>
  <c r="Y306" i="13"/>
  <c r="V306" i="13"/>
  <c r="Q306" i="13"/>
  <c r="M306" i="13"/>
  <c r="AB305" i="13"/>
  <c r="Y305" i="13"/>
  <c r="V305" i="13"/>
  <c r="Q305" i="13"/>
  <c r="M305" i="13"/>
  <c r="AB304" i="13"/>
  <c r="Y304" i="13"/>
  <c r="V304" i="13"/>
  <c r="Q304" i="13"/>
  <c r="M304" i="13"/>
  <c r="AA303" i="13"/>
  <c r="Z303" i="13"/>
  <c r="X303" i="13"/>
  <c r="W303" i="13"/>
  <c r="U303" i="13"/>
  <c r="T303" i="13"/>
  <c r="S303" i="13"/>
  <c r="P303" i="13"/>
  <c r="O303" i="13"/>
  <c r="N303" i="13"/>
  <c r="L303" i="13"/>
  <c r="K303" i="13"/>
  <c r="J303" i="13"/>
  <c r="M302" i="13"/>
  <c r="Y301" i="13"/>
  <c r="V301" i="13"/>
  <c r="Q301" i="13"/>
  <c r="M301" i="13"/>
  <c r="Y300" i="13"/>
  <c r="V300" i="13"/>
  <c r="Q300" i="13"/>
  <c r="M300" i="13"/>
  <c r="Y299" i="13"/>
  <c r="V299" i="13"/>
  <c r="Q299" i="13"/>
  <c r="M299" i="13"/>
  <c r="Q298" i="13"/>
  <c r="M298" i="13"/>
  <c r="M297" i="13"/>
  <c r="M295" i="13"/>
  <c r="M294" i="13"/>
  <c r="M293" i="13"/>
  <c r="M292" i="13"/>
  <c r="M291" i="13"/>
  <c r="M290" i="13"/>
  <c r="M289" i="13"/>
  <c r="M288" i="13"/>
  <c r="M287" i="13"/>
  <c r="AC285" i="13"/>
  <c r="M284" i="13"/>
  <c r="AB283" i="13"/>
  <c r="AA283" i="13"/>
  <c r="Z283" i="13"/>
  <c r="Y283" i="13"/>
  <c r="X283" i="13"/>
  <c r="W283" i="13"/>
  <c r="V283" i="13"/>
  <c r="U283" i="13"/>
  <c r="T283" i="13"/>
  <c r="S283" i="13"/>
  <c r="R283" i="13"/>
  <c r="Q283" i="13"/>
  <c r="P283" i="13"/>
  <c r="O283" i="13"/>
  <c r="N283" i="13"/>
  <c r="M283" i="13"/>
  <c r="L283" i="13"/>
  <c r="K283" i="13"/>
  <c r="J283" i="13"/>
  <c r="I283" i="13"/>
  <c r="H283" i="13"/>
  <c r="Y282" i="13"/>
  <c r="V282" i="13"/>
  <c r="Q282" i="13"/>
  <c r="M282" i="13"/>
  <c r="Y281" i="13"/>
  <c r="V281" i="13"/>
  <c r="Q281" i="13"/>
  <c r="M281" i="13"/>
  <c r="Y280" i="13"/>
  <c r="V280" i="13"/>
  <c r="Q280" i="13"/>
  <c r="M280" i="13"/>
  <c r="Y279" i="13"/>
  <c r="V279" i="13"/>
  <c r="Q279" i="13"/>
  <c r="M279" i="13"/>
  <c r="Y278" i="13"/>
  <c r="V278" i="13"/>
  <c r="V276" i="13" s="1"/>
  <c r="Q278" i="13"/>
  <c r="Q276" i="13" s="1"/>
  <c r="M278" i="13"/>
  <c r="M277" i="13"/>
  <c r="AB276" i="13"/>
  <c r="AA276" i="13"/>
  <c r="Z276" i="13"/>
  <c r="Y276" i="13"/>
  <c r="X276" i="13"/>
  <c r="W276" i="13"/>
  <c r="U276" i="13"/>
  <c r="T276" i="13"/>
  <c r="S276" i="13"/>
  <c r="R276" i="13"/>
  <c r="P276" i="13"/>
  <c r="O276" i="13"/>
  <c r="N276" i="13"/>
  <c r="L276" i="13"/>
  <c r="K276" i="13"/>
  <c r="J276" i="13"/>
  <c r="I276" i="13"/>
  <c r="H276" i="13"/>
  <c r="M275" i="13"/>
  <c r="AB274" i="13"/>
  <c r="AA274" i="13"/>
  <c r="Z274" i="13"/>
  <c r="Y274" i="13"/>
  <c r="X274" i="13"/>
  <c r="W274" i="13"/>
  <c r="V274" i="13"/>
  <c r="U274" i="13"/>
  <c r="T274" i="13"/>
  <c r="S274" i="13"/>
  <c r="R274" i="13"/>
  <c r="Q274" i="13"/>
  <c r="P274" i="13"/>
  <c r="O274" i="13"/>
  <c r="N274" i="13"/>
  <c r="M274" i="13"/>
  <c r="L274" i="13"/>
  <c r="K274" i="13"/>
  <c r="J274" i="13"/>
  <c r="I274" i="13"/>
  <c r="H274" i="13"/>
  <c r="Y273" i="13"/>
  <c r="V273" i="13"/>
  <c r="Q273" i="13"/>
  <c r="M273" i="13"/>
  <c r="Y272" i="13"/>
  <c r="M272" i="13"/>
  <c r="M271" i="13"/>
  <c r="M270" i="13"/>
  <c r="M269" i="13"/>
  <c r="M268" i="13"/>
  <c r="M267" i="13"/>
  <c r="Y266" i="13"/>
  <c r="V266" i="13"/>
  <c r="Q266" i="13"/>
  <c r="M266" i="13"/>
  <c r="AB265" i="13"/>
  <c r="AB264" i="13" s="1"/>
  <c r="AA265" i="13"/>
  <c r="AA264" i="13" s="1"/>
  <c r="Z265" i="13"/>
  <c r="Z264" i="13" s="1"/>
  <c r="X265" i="13"/>
  <c r="W265" i="13"/>
  <c r="U265" i="13"/>
  <c r="T265" i="13"/>
  <c r="S265" i="13"/>
  <c r="R265" i="13"/>
  <c r="P265" i="13"/>
  <c r="O265" i="13"/>
  <c r="N265" i="13"/>
  <c r="L265" i="13"/>
  <c r="L264" i="13" s="1"/>
  <c r="K265" i="13"/>
  <c r="K264" i="13" s="1"/>
  <c r="J265" i="13"/>
  <c r="J264" i="13" s="1"/>
  <c r="I265" i="13"/>
  <c r="I264" i="13" s="1"/>
  <c r="H265" i="13"/>
  <c r="H264" i="13" s="1"/>
  <c r="AC264" i="13"/>
  <c r="AC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M261" i="13"/>
  <c r="Y260" i="13"/>
  <c r="V260" i="13"/>
  <c r="V259" i="13" s="1"/>
  <c r="Q260" i="13"/>
  <c r="Q259" i="13" s="1"/>
  <c r="M260" i="13"/>
  <c r="M259" i="13" s="1"/>
  <c r="AC259" i="13"/>
  <c r="AB259" i="13"/>
  <c r="AA259" i="13"/>
  <c r="Z259" i="13"/>
  <c r="Y259" i="13"/>
  <c r="X259" i="13"/>
  <c r="W259" i="13"/>
  <c r="U259" i="13"/>
  <c r="T259" i="13"/>
  <c r="S259" i="13"/>
  <c r="R259" i="13"/>
  <c r="P259" i="13"/>
  <c r="O259" i="13"/>
  <c r="N259" i="13"/>
  <c r="L259" i="13"/>
  <c r="K259" i="13"/>
  <c r="J259" i="13"/>
  <c r="I259" i="13"/>
  <c r="H259" i="13"/>
  <c r="AB258" i="13"/>
  <c r="AB255" i="13" s="1"/>
  <c r="M258" i="13"/>
  <c r="M257" i="13"/>
  <c r="M256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L255" i="13"/>
  <c r="K255" i="13"/>
  <c r="J255" i="13"/>
  <c r="I255" i="13"/>
  <c r="H255" i="13"/>
  <c r="M254" i="13"/>
  <c r="AB253" i="13"/>
  <c r="AA253" i="13"/>
  <c r="Z253" i="13"/>
  <c r="Y253" i="13"/>
  <c r="X253" i="13"/>
  <c r="W253" i="13"/>
  <c r="V253" i="13"/>
  <c r="U253" i="13"/>
  <c r="T253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M252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M250" i="13"/>
  <c r="M249" i="13"/>
  <c r="Y245" i="13"/>
  <c r="V245" i="13"/>
  <c r="Q245" i="13"/>
  <c r="Q235" i="13" s="1"/>
  <c r="M245" i="13"/>
  <c r="M244" i="13"/>
  <c r="M239" i="13"/>
  <c r="M238" i="13"/>
  <c r="V236" i="13"/>
  <c r="M236" i="13"/>
  <c r="AB235" i="13"/>
  <c r="AA235" i="13"/>
  <c r="Z235" i="13"/>
  <c r="Y235" i="13"/>
  <c r="X235" i="13"/>
  <c r="W235" i="13"/>
  <c r="U235" i="13"/>
  <c r="T235" i="13"/>
  <c r="S235" i="13"/>
  <c r="R235" i="13"/>
  <c r="P235" i="13"/>
  <c r="O235" i="13"/>
  <c r="N235" i="13"/>
  <c r="L235" i="13"/>
  <c r="K235" i="13"/>
  <c r="J235" i="13"/>
  <c r="I235" i="13"/>
  <c r="H235" i="13"/>
  <c r="M232" i="13"/>
  <c r="M231" i="13"/>
  <c r="AB230" i="13"/>
  <c r="AA230" i="13"/>
  <c r="Z230" i="13"/>
  <c r="X230" i="13"/>
  <c r="W230" i="13"/>
  <c r="V230" i="13"/>
  <c r="U230" i="13"/>
  <c r="T230" i="13"/>
  <c r="S230" i="13"/>
  <c r="R230" i="13"/>
  <c r="Q230" i="13"/>
  <c r="P230" i="13"/>
  <c r="O230" i="13"/>
  <c r="N230" i="13"/>
  <c r="L230" i="13"/>
  <c r="K230" i="13"/>
  <c r="J230" i="13"/>
  <c r="I230" i="13"/>
  <c r="H230" i="13"/>
  <c r="AC229" i="13"/>
  <c r="M227" i="13"/>
  <c r="M226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L225" i="13"/>
  <c r="K225" i="13"/>
  <c r="J225" i="13"/>
  <c r="I225" i="13"/>
  <c r="H225" i="13"/>
  <c r="Y224" i="13"/>
  <c r="Y221" i="13" s="1"/>
  <c r="V224" i="13"/>
  <c r="V221" i="13" s="1"/>
  <c r="Q224" i="13"/>
  <c r="Q221" i="13" s="1"/>
  <c r="M224" i="13"/>
  <c r="M223" i="13"/>
  <c r="M222" i="13"/>
  <c r="AB221" i="13"/>
  <c r="AA221" i="13"/>
  <c r="Z221" i="13"/>
  <c r="X221" i="13"/>
  <c r="W221" i="13"/>
  <c r="U221" i="13"/>
  <c r="T221" i="13"/>
  <c r="S221" i="13"/>
  <c r="R221" i="13"/>
  <c r="P221" i="13"/>
  <c r="O221" i="13"/>
  <c r="N221" i="13"/>
  <c r="L221" i="13"/>
  <c r="K221" i="13"/>
  <c r="J221" i="13"/>
  <c r="I221" i="13"/>
  <c r="H221" i="13"/>
  <c r="M220" i="13"/>
  <c r="M213" i="13"/>
  <c r="M212" i="13"/>
  <c r="M210" i="13"/>
  <c r="M209" i="13"/>
  <c r="AB208" i="13"/>
  <c r="AA208" i="13"/>
  <c r="Z208" i="13"/>
  <c r="Y208" i="13"/>
  <c r="X208" i="13"/>
  <c r="W208" i="13"/>
  <c r="V208" i="13"/>
  <c r="U208" i="13"/>
  <c r="U207" i="13" s="1"/>
  <c r="T208" i="13"/>
  <c r="S208" i="13"/>
  <c r="R208" i="13"/>
  <c r="Q208" i="13"/>
  <c r="P208" i="13"/>
  <c r="O208" i="13"/>
  <c r="N208" i="13"/>
  <c r="L208" i="13"/>
  <c r="K208" i="13"/>
  <c r="J208" i="13"/>
  <c r="I208" i="13"/>
  <c r="H208" i="13"/>
  <c r="AC207" i="13"/>
  <c r="Y206" i="13"/>
  <c r="V206" i="13"/>
  <c r="Q206" i="13"/>
  <c r="M206" i="13"/>
  <c r="Y205" i="13"/>
  <c r="V205" i="13"/>
  <c r="Q205" i="13"/>
  <c r="M205" i="13"/>
  <c r="Y204" i="13"/>
  <c r="V204" i="13"/>
  <c r="Q204" i="13"/>
  <c r="M204" i="13"/>
  <c r="Y203" i="13"/>
  <c r="V203" i="13"/>
  <c r="Q203" i="13"/>
  <c r="M203" i="13"/>
  <c r="O202" i="13"/>
  <c r="O191" i="13" s="1"/>
  <c r="N202" i="13"/>
  <c r="L202" i="13"/>
  <c r="L191" i="13" s="1"/>
  <c r="K202" i="13"/>
  <c r="K191" i="13" s="1"/>
  <c r="Y201" i="13"/>
  <c r="Y193" i="13" s="1"/>
  <c r="Y191" i="13" s="1"/>
  <c r="V201" i="13"/>
  <c r="Q201" i="13"/>
  <c r="M201" i="13"/>
  <c r="AA193" i="13"/>
  <c r="AA191" i="13" s="1"/>
  <c r="Z193" i="13"/>
  <c r="Z191" i="13" s="1"/>
  <c r="X193" i="13"/>
  <c r="X191" i="13" s="1"/>
  <c r="W193" i="13"/>
  <c r="W191" i="13" s="1"/>
  <c r="V193" i="13"/>
  <c r="V191" i="13" s="1"/>
  <c r="U193" i="13"/>
  <c r="U191" i="13" s="1"/>
  <c r="T193" i="13"/>
  <c r="T191" i="13" s="1"/>
  <c r="S193" i="13"/>
  <c r="S191" i="13" s="1"/>
  <c r="R193" i="13"/>
  <c r="R191" i="13" s="1"/>
  <c r="Q193" i="13"/>
  <c r="Q191" i="13" s="1"/>
  <c r="P193" i="13"/>
  <c r="P191" i="13" s="1"/>
  <c r="I193" i="13"/>
  <c r="I191" i="13" s="1"/>
  <c r="H193" i="13"/>
  <c r="H191" i="13" s="1"/>
  <c r="M192" i="13"/>
  <c r="AC191" i="13"/>
  <c r="AB191" i="13"/>
  <c r="J191" i="13"/>
  <c r="M190" i="13"/>
  <c r="M189" i="13"/>
  <c r="M188" i="13"/>
  <c r="AB187" i="13"/>
  <c r="AA187" i="13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L187" i="13"/>
  <c r="K187" i="13"/>
  <c r="J187" i="13"/>
  <c r="I187" i="13"/>
  <c r="H187" i="13"/>
  <c r="M186" i="13"/>
  <c r="M185" i="13"/>
  <c r="AB184" i="13"/>
  <c r="AA184" i="13"/>
  <c r="Z184" i="13"/>
  <c r="Y184" i="13"/>
  <c r="X184" i="13"/>
  <c r="W184" i="13"/>
  <c r="V184" i="13"/>
  <c r="U184" i="13"/>
  <c r="T184" i="13"/>
  <c r="S184" i="13"/>
  <c r="R184" i="13"/>
  <c r="Q184" i="13"/>
  <c r="P184" i="13"/>
  <c r="O184" i="13"/>
  <c r="N184" i="13"/>
  <c r="L184" i="13"/>
  <c r="K184" i="13"/>
  <c r="J184" i="13"/>
  <c r="I184" i="13"/>
  <c r="H184" i="13"/>
  <c r="M178" i="13"/>
  <c r="M177" i="13"/>
  <c r="M176" i="13"/>
  <c r="M175" i="13"/>
  <c r="M174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L173" i="13"/>
  <c r="K173" i="13"/>
  <c r="J173" i="13"/>
  <c r="I173" i="13"/>
  <c r="H173" i="13"/>
  <c r="Q172" i="13"/>
  <c r="M172" i="13"/>
  <c r="Q170" i="13"/>
  <c r="M170" i="13"/>
  <c r="AB169" i="13"/>
  <c r="Q169" i="13"/>
  <c r="M169" i="13"/>
  <c r="AB168" i="13"/>
  <c r="AA168" i="13"/>
  <c r="Z168" i="13"/>
  <c r="Y168" i="13"/>
  <c r="X168" i="13"/>
  <c r="W168" i="13"/>
  <c r="V168" i="13"/>
  <c r="U168" i="13"/>
  <c r="T168" i="13"/>
  <c r="S168" i="13"/>
  <c r="R168" i="13"/>
  <c r="P168" i="13"/>
  <c r="O168" i="13"/>
  <c r="N168" i="13"/>
  <c r="L168" i="13"/>
  <c r="K168" i="13"/>
  <c r="J168" i="13"/>
  <c r="I168" i="13"/>
  <c r="H168" i="13"/>
  <c r="M167" i="13"/>
  <c r="M166" i="13"/>
  <c r="M164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L163" i="13"/>
  <c r="K163" i="13"/>
  <c r="J163" i="13"/>
  <c r="I163" i="13"/>
  <c r="H163" i="13"/>
  <c r="Q160" i="13"/>
  <c r="M160" i="13"/>
  <c r="Q158" i="13"/>
  <c r="M158" i="13"/>
  <c r="M156" i="13"/>
  <c r="M155" i="13"/>
  <c r="M153" i="13"/>
  <c r="M152" i="13"/>
  <c r="Q151" i="13"/>
  <c r="Q150" i="13"/>
  <c r="AA149" i="13"/>
  <c r="AA142" i="13" s="1"/>
  <c r="Z149" i="13"/>
  <c r="Z142" i="13" s="1"/>
  <c r="Y149" i="13"/>
  <c r="X149" i="13"/>
  <c r="W149" i="13"/>
  <c r="V149" i="13"/>
  <c r="V142" i="13" s="1"/>
  <c r="U149" i="13"/>
  <c r="U142" i="13" s="1"/>
  <c r="T149" i="13"/>
  <c r="T142" i="13" s="1"/>
  <c r="S149" i="13"/>
  <c r="S142" i="13" s="1"/>
  <c r="R149" i="13"/>
  <c r="R142" i="13" s="1"/>
  <c r="P149" i="13"/>
  <c r="P142" i="13" s="1"/>
  <c r="O149" i="13"/>
  <c r="O142" i="13" s="1"/>
  <c r="N149" i="13"/>
  <c r="N142" i="13" s="1"/>
  <c r="L149" i="13"/>
  <c r="L142" i="13" s="1"/>
  <c r="K149" i="13"/>
  <c r="K142" i="13" s="1"/>
  <c r="J149" i="13"/>
  <c r="J142" i="13" s="1"/>
  <c r="Q148" i="13"/>
  <c r="M148" i="13"/>
  <c r="Q147" i="13"/>
  <c r="M147" i="13"/>
  <c r="Q146" i="13"/>
  <c r="M146" i="13"/>
  <c r="Q145" i="13"/>
  <c r="M145" i="13"/>
  <c r="Q144" i="13"/>
  <c r="M144" i="13"/>
  <c r="Q143" i="13"/>
  <c r="M143" i="13"/>
  <c r="AC142" i="13"/>
  <c r="AB142" i="13"/>
  <c r="Y142" i="13"/>
  <c r="X142" i="13"/>
  <c r="W142" i="13"/>
  <c r="I142" i="13"/>
  <c r="H142" i="13"/>
  <c r="M141" i="13"/>
  <c r="M140" i="13"/>
  <c r="M139" i="13"/>
  <c r="M138" i="13"/>
  <c r="AB137" i="13"/>
  <c r="AA137" i="13"/>
  <c r="Z137" i="13"/>
  <c r="Y137" i="13"/>
  <c r="X137" i="13"/>
  <c r="W137" i="13"/>
  <c r="W136" i="13" s="1"/>
  <c r="W135" i="13" s="1"/>
  <c r="W134" i="13" s="1"/>
  <c r="W133" i="13" s="1"/>
  <c r="W132" i="13" s="1"/>
  <c r="W131" i="13" s="1"/>
  <c r="W130" i="13" s="1"/>
  <c r="W129" i="13" s="1"/>
  <c r="V137" i="13"/>
  <c r="V136" i="13" s="1"/>
  <c r="V135" i="13" s="1"/>
  <c r="V134" i="13" s="1"/>
  <c r="V133" i="13" s="1"/>
  <c r="V132" i="13" s="1"/>
  <c r="V131" i="13" s="1"/>
  <c r="V130" i="13" s="1"/>
  <c r="V129" i="13" s="1"/>
  <c r="U137" i="13"/>
  <c r="T137" i="13"/>
  <c r="S137" i="13"/>
  <c r="S136" i="13" s="1"/>
  <c r="S135" i="13" s="1"/>
  <c r="R137" i="13"/>
  <c r="Q137" i="13"/>
  <c r="P137" i="13"/>
  <c r="O137" i="13"/>
  <c r="N137" i="13"/>
  <c r="L137" i="13"/>
  <c r="K137" i="13"/>
  <c r="J137" i="13"/>
  <c r="I137" i="13"/>
  <c r="H137" i="13"/>
  <c r="M135" i="13"/>
  <c r="M134" i="13"/>
  <c r="AB133" i="13"/>
  <c r="AA133" i="13"/>
  <c r="Z133" i="13"/>
  <c r="O133" i="13"/>
  <c r="N133" i="13"/>
  <c r="L133" i="13"/>
  <c r="K133" i="13"/>
  <c r="AB132" i="13"/>
  <c r="M132" i="13"/>
  <c r="M131" i="13"/>
  <c r="M130" i="13"/>
  <c r="AB129" i="13"/>
  <c r="O129" i="13"/>
  <c r="N129" i="13"/>
  <c r="L129" i="13"/>
  <c r="K129" i="13"/>
  <c r="AB128" i="13"/>
  <c r="Y128" i="13"/>
  <c r="V128" i="13"/>
  <c r="Q128" i="13"/>
  <c r="M128" i="13"/>
  <c r="Y127" i="13"/>
  <c r="V127" i="13"/>
  <c r="Q127" i="13"/>
  <c r="M127" i="13"/>
  <c r="Y126" i="13"/>
  <c r="V126" i="13"/>
  <c r="Q126" i="13"/>
  <c r="M126" i="13"/>
  <c r="Y125" i="13"/>
  <c r="V125" i="13"/>
  <c r="Q125" i="13"/>
  <c r="M125" i="13"/>
  <c r="AB124" i="13"/>
  <c r="V124" i="13"/>
  <c r="S124" i="13"/>
  <c r="O124" i="13"/>
  <c r="O462" i="13" s="1"/>
  <c r="N124" i="13"/>
  <c r="L124" i="13"/>
  <c r="L462" i="13" s="1"/>
  <c r="K124" i="13"/>
  <c r="K462" i="13" s="1"/>
  <c r="M122" i="13"/>
  <c r="M121" i="13"/>
  <c r="M120" i="13"/>
  <c r="AB119" i="13"/>
  <c r="AA119" i="13"/>
  <c r="Z119" i="13"/>
  <c r="Z105" i="13" s="1"/>
  <c r="Y119" i="13"/>
  <c r="X119" i="13"/>
  <c r="X105" i="13" s="1"/>
  <c r="W119" i="13"/>
  <c r="V119" i="13"/>
  <c r="U119" i="13"/>
  <c r="U105" i="13" s="1"/>
  <c r="T119" i="13"/>
  <c r="T105" i="13" s="1"/>
  <c r="S119" i="13"/>
  <c r="R119" i="13"/>
  <c r="R105" i="13" s="1"/>
  <c r="Q119" i="13"/>
  <c r="P119" i="13"/>
  <c r="P105" i="13" s="1"/>
  <c r="O119" i="13"/>
  <c r="N119" i="13"/>
  <c r="L119" i="13"/>
  <c r="K119" i="13"/>
  <c r="I119" i="13"/>
  <c r="I105" i="13" s="1"/>
  <c r="I104" i="13" s="1"/>
  <c r="H119" i="13"/>
  <c r="H105" i="13" s="1"/>
  <c r="M117" i="13"/>
  <c r="M114" i="13"/>
  <c r="M113" i="13"/>
  <c r="M112" i="13"/>
  <c r="M111" i="13"/>
  <c r="XFD110" i="13"/>
  <c r="M107" i="13"/>
  <c r="Y106" i="13"/>
  <c r="V106" i="13"/>
  <c r="Q106" i="13"/>
  <c r="M106" i="13"/>
  <c r="AC105" i="13"/>
  <c r="AC104" i="13" s="1"/>
  <c r="J105" i="13"/>
  <c r="Q103" i="13"/>
  <c r="M103" i="13"/>
  <c r="Q102" i="13"/>
  <c r="M102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P101" i="13"/>
  <c r="O101" i="13"/>
  <c r="N101" i="13"/>
  <c r="L101" i="13"/>
  <c r="K101" i="13"/>
  <c r="J101" i="13"/>
  <c r="I101" i="13"/>
  <c r="H101" i="13"/>
  <c r="Y100" i="13"/>
  <c r="V100" i="13"/>
  <c r="Q100" i="13"/>
  <c r="M100" i="13"/>
  <c r="Y99" i="13"/>
  <c r="V99" i="13"/>
  <c r="Q99" i="13"/>
  <c r="M99" i="13"/>
  <c r="Y98" i="13"/>
  <c r="V98" i="13"/>
  <c r="Q98" i="13"/>
  <c r="M98" i="13"/>
  <c r="AB97" i="13"/>
  <c r="AB96" i="13" s="1"/>
  <c r="O97" i="13"/>
  <c r="O478" i="13" s="1"/>
  <c r="N97" i="13"/>
  <c r="N478" i="13" s="1"/>
  <c r="M97" i="13"/>
  <c r="M96" i="13" s="1"/>
  <c r="L97" i="13"/>
  <c r="L96" i="13" s="1"/>
  <c r="K97" i="13"/>
  <c r="K96" i="13" s="1"/>
  <c r="AA96" i="13"/>
  <c r="Z96" i="13"/>
  <c r="Y96" i="13"/>
  <c r="X96" i="13"/>
  <c r="W96" i="13"/>
  <c r="V96" i="13"/>
  <c r="U96" i="13"/>
  <c r="T96" i="13"/>
  <c r="S96" i="13"/>
  <c r="R96" i="13"/>
  <c r="Q96" i="13"/>
  <c r="P96" i="13"/>
  <c r="J96" i="13"/>
  <c r="I96" i="13"/>
  <c r="H96" i="13"/>
  <c r="Y95" i="13"/>
  <c r="V95" i="13"/>
  <c r="Q95" i="13"/>
  <c r="M95" i="13"/>
  <c r="Y94" i="13"/>
  <c r="V94" i="13"/>
  <c r="Q94" i="13"/>
  <c r="M94" i="13"/>
  <c r="Y93" i="13"/>
  <c r="V93" i="13"/>
  <c r="Q93" i="13"/>
  <c r="M93" i="13"/>
  <c r="Y92" i="13"/>
  <c r="V92" i="13"/>
  <c r="Q92" i="13"/>
  <c r="M92" i="13"/>
  <c r="Y91" i="13"/>
  <c r="V91" i="13"/>
  <c r="Q91" i="13"/>
  <c r="M91" i="13"/>
  <c r="AB90" i="13"/>
  <c r="V90" i="13"/>
  <c r="V463" i="13" s="1"/>
  <c r="S90" i="13"/>
  <c r="S463" i="13" s="1"/>
  <c r="O90" i="13"/>
  <c r="O463" i="13" s="1"/>
  <c r="N90" i="13"/>
  <c r="N463" i="13" s="1"/>
  <c r="L90" i="13"/>
  <c r="L463" i="13" s="1"/>
  <c r="K90" i="13"/>
  <c r="K463" i="13" s="1"/>
  <c r="Y89" i="13"/>
  <c r="V89" i="13"/>
  <c r="Q89" i="13"/>
  <c r="M89" i="13"/>
  <c r="Y88" i="13"/>
  <c r="V88" i="13"/>
  <c r="Q88" i="13"/>
  <c r="M88" i="13"/>
  <c r="Y87" i="13"/>
  <c r="V87" i="13"/>
  <c r="Q87" i="13"/>
  <c r="M87" i="13"/>
  <c r="Y86" i="13"/>
  <c r="V86" i="13"/>
  <c r="Q86" i="13"/>
  <c r="M86" i="13"/>
  <c r="Y85" i="13"/>
  <c r="V85" i="13"/>
  <c r="Q85" i="13"/>
  <c r="M85" i="13"/>
  <c r="AB84" i="13"/>
  <c r="AA84" i="13"/>
  <c r="Z84" i="13"/>
  <c r="X84" i="13"/>
  <c r="W84" i="13"/>
  <c r="T84" i="13"/>
  <c r="S84" i="13"/>
  <c r="O84" i="13"/>
  <c r="N84" i="13"/>
  <c r="L84" i="13"/>
  <c r="K84" i="13"/>
  <c r="J84" i="13"/>
  <c r="M83" i="13"/>
  <c r="M82" i="13"/>
  <c r="M81" i="13"/>
  <c r="M80" i="13"/>
  <c r="M79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O508" i="13" s="1"/>
  <c r="N78" i="13"/>
  <c r="N508" i="13" s="1"/>
  <c r="L78" i="13"/>
  <c r="K78" i="13"/>
  <c r="J78" i="13"/>
  <c r="I78" i="13"/>
  <c r="H78" i="13"/>
  <c r="V77" i="13"/>
  <c r="Q77" i="13"/>
  <c r="M77" i="13"/>
  <c r="V76" i="13"/>
  <c r="Q76" i="13"/>
  <c r="M76" i="13"/>
  <c r="V75" i="13"/>
  <c r="Q75" i="13"/>
  <c r="M75" i="13"/>
  <c r="AB74" i="13"/>
  <c r="V74" i="13"/>
  <c r="V461" i="13" s="1"/>
  <c r="S74" i="13"/>
  <c r="S461" i="13" s="1"/>
  <c r="O74" i="13"/>
  <c r="O461" i="13" s="1"/>
  <c r="N74" i="13"/>
  <c r="N461" i="13" s="1"/>
  <c r="L74" i="13"/>
  <c r="L461" i="13" s="1"/>
  <c r="K74" i="13"/>
  <c r="K461" i="13" s="1"/>
  <c r="Y73" i="13"/>
  <c r="V73" i="13"/>
  <c r="Q73" i="13"/>
  <c r="M73" i="13"/>
  <c r="Y72" i="13"/>
  <c r="V72" i="13"/>
  <c r="Q72" i="13"/>
  <c r="M72" i="13"/>
  <c r="Y71" i="13"/>
  <c r="V71" i="13"/>
  <c r="Q71" i="13"/>
  <c r="M71" i="13"/>
  <c r="AB70" i="13"/>
  <c r="AA70" i="13"/>
  <c r="Z70" i="13"/>
  <c r="Y70" i="13" s="1"/>
  <c r="X70" i="13"/>
  <c r="W70" i="13"/>
  <c r="T70" i="13"/>
  <c r="S70" i="13"/>
  <c r="O70" i="13"/>
  <c r="N70" i="13"/>
  <c r="K70" i="13"/>
  <c r="J70" i="13"/>
  <c r="M69" i="13"/>
  <c r="M68" i="13"/>
  <c r="M67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L66" i="13"/>
  <c r="K66" i="13"/>
  <c r="J66" i="13"/>
  <c r="I66" i="13"/>
  <c r="H66" i="13"/>
  <c r="Y64" i="13"/>
  <c r="Y62" i="13" s="1"/>
  <c r="V64" i="13"/>
  <c r="V62" i="13" s="1"/>
  <c r="Q64" i="13"/>
  <c r="Q62" i="13" s="1"/>
  <c r="M64" i="13"/>
  <c r="M63" i="13"/>
  <c r="H63" i="13"/>
  <c r="H62" i="13" s="1"/>
  <c r="AB62" i="13"/>
  <c r="AA62" i="13"/>
  <c r="Z62" i="13"/>
  <c r="X62" i="13"/>
  <c r="W62" i="13"/>
  <c r="U62" i="13"/>
  <c r="T62" i="13"/>
  <c r="S62" i="13"/>
  <c r="R62" i="13"/>
  <c r="P62" i="13"/>
  <c r="O62" i="13"/>
  <c r="N62" i="13"/>
  <c r="L62" i="13"/>
  <c r="K62" i="13"/>
  <c r="J62" i="13"/>
  <c r="I62" i="13"/>
  <c r="Q61" i="13"/>
  <c r="M61" i="13"/>
  <c r="M60" i="13"/>
  <c r="M59" i="13"/>
  <c r="M58" i="13"/>
  <c r="M57" i="13"/>
  <c r="M54" i="13"/>
  <c r="M53" i="13"/>
  <c r="M52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L51" i="13"/>
  <c r="K51" i="13"/>
  <c r="J51" i="13"/>
  <c r="I51" i="13"/>
  <c r="H51" i="13"/>
  <c r="AC50" i="13"/>
  <c r="Y49" i="13"/>
  <c r="V49" i="13"/>
  <c r="Q49" i="13"/>
  <c r="M49" i="13"/>
  <c r="Y48" i="13"/>
  <c r="V48" i="13"/>
  <c r="Q48" i="13"/>
  <c r="Q46" i="13" s="1"/>
  <c r="M48" i="13"/>
  <c r="M527" i="13" s="1"/>
  <c r="M47" i="13"/>
  <c r="M46" i="13" s="1"/>
  <c r="AB46" i="13"/>
  <c r="AA46" i="13"/>
  <c r="Z46" i="13"/>
  <c r="Y46" i="13"/>
  <c r="X46" i="13"/>
  <c r="W46" i="13"/>
  <c r="V46" i="13"/>
  <c r="U46" i="13"/>
  <c r="T46" i="13"/>
  <c r="S46" i="13"/>
  <c r="R46" i="13"/>
  <c r="P46" i="13"/>
  <c r="O46" i="13"/>
  <c r="N46" i="13"/>
  <c r="L46" i="13"/>
  <c r="K46" i="13"/>
  <c r="J46" i="13"/>
  <c r="I46" i="13"/>
  <c r="H46" i="13"/>
  <c r="M45" i="13"/>
  <c r="AB44" i="13"/>
  <c r="AB38" i="13" s="1"/>
  <c r="M44" i="13"/>
  <c r="M43" i="13"/>
  <c r="M42" i="13"/>
  <c r="M41" i="13"/>
  <c r="M40" i="13"/>
  <c r="M39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L38" i="13"/>
  <c r="K38" i="13"/>
  <c r="J38" i="13"/>
  <c r="I38" i="13"/>
  <c r="H38" i="13"/>
  <c r="AC37" i="13"/>
  <c r="AB36" i="13"/>
  <c r="AB35" i="13" s="1"/>
  <c r="M36" i="13"/>
  <c r="AC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M34" i="13"/>
  <c r="M33" i="13"/>
  <c r="Y32" i="13"/>
  <c r="V32" i="13"/>
  <c r="V31" i="13" s="1"/>
  <c r="Q32" i="13"/>
  <c r="Q31" i="13" s="1"/>
  <c r="M32" i="13"/>
  <c r="AC31" i="13"/>
  <c r="AB31" i="13"/>
  <c r="AA31" i="13"/>
  <c r="Z31" i="13"/>
  <c r="Y31" i="13"/>
  <c r="X31" i="13"/>
  <c r="W31" i="13"/>
  <c r="U31" i="13"/>
  <c r="T31" i="13"/>
  <c r="S31" i="13"/>
  <c r="R31" i="13"/>
  <c r="P31" i="13"/>
  <c r="O31" i="13"/>
  <c r="N31" i="13"/>
  <c r="L31" i="13"/>
  <c r="K31" i="13"/>
  <c r="J31" i="13"/>
  <c r="I31" i="13"/>
  <c r="H31" i="13"/>
  <c r="M30" i="13"/>
  <c r="M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L28" i="13"/>
  <c r="K28" i="13"/>
  <c r="J28" i="13"/>
  <c r="I28" i="13"/>
  <c r="H28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M25" i="13"/>
  <c r="M24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L23" i="13"/>
  <c r="K23" i="13"/>
  <c r="J23" i="13"/>
  <c r="I23" i="13"/>
  <c r="H23" i="13"/>
  <c r="M22" i="13"/>
  <c r="M21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M17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V15" i="13"/>
  <c r="V14" i="13" s="1"/>
  <c r="Q15" i="13"/>
  <c r="Q14" i="13" s="1"/>
  <c r="M15" i="13"/>
  <c r="M14" i="13" s="1"/>
  <c r="AB14" i="13"/>
  <c r="AA14" i="13"/>
  <c r="Z14" i="13"/>
  <c r="Y14" i="13"/>
  <c r="X14" i="13"/>
  <c r="W14" i="13"/>
  <c r="U14" i="13"/>
  <c r="T14" i="13"/>
  <c r="S14" i="13"/>
  <c r="R14" i="13"/>
  <c r="P14" i="13"/>
  <c r="O14" i="13"/>
  <c r="N14" i="13"/>
  <c r="L14" i="13"/>
  <c r="K14" i="13"/>
  <c r="J14" i="13"/>
  <c r="I14" i="13"/>
  <c r="H14" i="13"/>
  <c r="AC13" i="13"/>
  <c r="AD6" i="13"/>
  <c r="AA534" i="12"/>
  <c r="Z534" i="12"/>
  <c r="Y534" i="12"/>
  <c r="X534" i="12"/>
  <c r="W534" i="12"/>
  <c r="U534" i="12"/>
  <c r="T534" i="12"/>
  <c r="R534" i="12"/>
  <c r="P534" i="12"/>
  <c r="J534" i="12"/>
  <c r="I534" i="12"/>
  <c r="H534" i="12"/>
  <c r="AA530" i="12"/>
  <c r="Z530" i="12"/>
  <c r="Y530" i="12"/>
  <c r="Y532" i="12" s="1"/>
  <c r="Y535" i="12" s="1"/>
  <c r="X530" i="12"/>
  <c r="W530" i="12"/>
  <c r="U530" i="12"/>
  <c r="U532" i="12" s="1"/>
  <c r="U535" i="12" s="1"/>
  <c r="T530" i="12"/>
  <c r="R530" i="12"/>
  <c r="R532" i="12" s="1"/>
  <c r="R535" i="12" s="1"/>
  <c r="P530" i="12"/>
  <c r="P535" i="12" s="1"/>
  <c r="O530" i="12"/>
  <c r="O532" i="12" s="1"/>
  <c r="N530" i="12"/>
  <c r="N532" i="12" s="1"/>
  <c r="L530" i="12"/>
  <c r="L532" i="12" s="1"/>
  <c r="K530" i="12"/>
  <c r="K532" i="12" s="1"/>
  <c r="J530" i="12"/>
  <c r="J532" i="12" s="1"/>
  <c r="J535" i="12" s="1"/>
  <c r="I530" i="12"/>
  <c r="I532" i="12" s="1"/>
  <c r="I535" i="12" s="1"/>
  <c r="H530" i="12"/>
  <c r="H532" i="12" s="1"/>
  <c r="H535" i="12" s="1"/>
  <c r="O527" i="12"/>
  <c r="N527" i="12"/>
  <c r="O524" i="12"/>
  <c r="N524" i="12"/>
  <c r="O515" i="12"/>
  <c r="N515" i="12"/>
  <c r="O497" i="12"/>
  <c r="N497" i="12"/>
  <c r="O490" i="12"/>
  <c r="N490" i="12"/>
  <c r="O486" i="12"/>
  <c r="N486" i="12"/>
  <c r="AB475" i="12"/>
  <c r="AB474" i="12"/>
  <c r="AB473" i="12"/>
  <c r="G473" i="12"/>
  <c r="AB470" i="12"/>
  <c r="AA470" i="12"/>
  <c r="Z470" i="12"/>
  <c r="Y470" i="12"/>
  <c r="X470" i="12"/>
  <c r="W470" i="12"/>
  <c r="V470" i="12"/>
  <c r="U470" i="12"/>
  <c r="T470" i="12"/>
  <c r="S470" i="12"/>
  <c r="R470" i="12"/>
  <c r="Q470" i="12"/>
  <c r="P470" i="12"/>
  <c r="O470" i="12"/>
  <c r="N470" i="12"/>
  <c r="M470" i="12" s="1"/>
  <c r="L470" i="12"/>
  <c r="K470" i="12"/>
  <c r="J470" i="12"/>
  <c r="I470" i="12"/>
  <c r="H470" i="12"/>
  <c r="AB466" i="12"/>
  <c r="AC465" i="12"/>
  <c r="AB465" i="12" s="1"/>
  <c r="AA463" i="12"/>
  <c r="Z463" i="12"/>
  <c r="Y463" i="12"/>
  <c r="X463" i="12"/>
  <c r="W463" i="12"/>
  <c r="U463" i="12"/>
  <c r="T463" i="12"/>
  <c r="R463" i="12"/>
  <c r="P463" i="12"/>
  <c r="AA462" i="12"/>
  <c r="Z462" i="12"/>
  <c r="Y462" i="12"/>
  <c r="X462" i="12"/>
  <c r="W462" i="12"/>
  <c r="V462" i="12"/>
  <c r="U462" i="12"/>
  <c r="T462" i="12"/>
  <c r="R462" i="12"/>
  <c r="P462" i="12"/>
  <c r="AA461" i="12"/>
  <c r="Z461" i="12"/>
  <c r="Y461" i="12"/>
  <c r="X461" i="12"/>
  <c r="W461" i="12"/>
  <c r="U461" i="12"/>
  <c r="T461" i="12"/>
  <c r="R461" i="12"/>
  <c r="P461" i="12"/>
  <c r="X460" i="12"/>
  <c r="W460" i="12"/>
  <c r="U460" i="12"/>
  <c r="T460" i="12"/>
  <c r="R460" i="12"/>
  <c r="P460" i="12"/>
  <c r="AA459" i="12"/>
  <c r="X459" i="12"/>
  <c r="T459" i="12"/>
  <c r="AB458" i="12"/>
  <c r="AB457" i="12"/>
  <c r="AA457" i="12"/>
  <c r="Z457" i="12"/>
  <c r="X457" i="12"/>
  <c r="W457" i="12"/>
  <c r="U457" i="12"/>
  <c r="T457" i="12"/>
  <c r="S457" i="12"/>
  <c r="Q457" i="12" s="1"/>
  <c r="P457" i="12"/>
  <c r="O457" i="12"/>
  <c r="N457" i="12"/>
  <c r="M457" i="12" s="1"/>
  <c r="L457" i="12"/>
  <c r="K457" i="12"/>
  <c r="AB456" i="12"/>
  <c r="AA456" i="12"/>
  <c r="Z456" i="12"/>
  <c r="X456" i="12"/>
  <c r="W456" i="12"/>
  <c r="U456" i="12"/>
  <c r="T456" i="12"/>
  <c r="S456" i="12"/>
  <c r="Q456" i="12" s="1"/>
  <c r="P456" i="12"/>
  <c r="O456" i="12"/>
  <c r="O455" i="12" s="1"/>
  <c r="N456" i="12"/>
  <c r="M456" i="12" s="1"/>
  <c r="L456" i="12"/>
  <c r="L455" i="12" s="1"/>
  <c r="K456" i="12"/>
  <c r="K455" i="12" s="1"/>
  <c r="J455" i="12"/>
  <c r="G455" i="12"/>
  <c r="AC452" i="12"/>
  <c r="AA452" i="12"/>
  <c r="AA475" i="12" s="1"/>
  <c r="X452" i="12"/>
  <c r="X475" i="12" s="1"/>
  <c r="T452" i="12"/>
  <c r="T475" i="12" s="1"/>
  <c r="AB451" i="12"/>
  <c r="Y451" i="12"/>
  <c r="V451" i="12"/>
  <c r="M451" i="12"/>
  <c r="AB449" i="12"/>
  <c r="M449" i="12"/>
  <c r="AB448" i="12"/>
  <c r="M448" i="12"/>
  <c r="AB447" i="12"/>
  <c r="M447" i="12"/>
  <c r="AB446" i="12"/>
  <c r="M446" i="12"/>
  <c r="AB445" i="12"/>
  <c r="M445" i="12"/>
  <c r="AB444" i="12"/>
  <c r="M444" i="12"/>
  <c r="AB443" i="12"/>
  <c r="M443" i="12"/>
  <c r="AB442" i="12"/>
  <c r="M442" i="12"/>
  <c r="AC441" i="12"/>
  <c r="AA441" i="12"/>
  <c r="Z441" i="12"/>
  <c r="Y441" i="12"/>
  <c r="X441" i="12"/>
  <c r="W441" i="12"/>
  <c r="V441" i="12"/>
  <c r="U441" i="12"/>
  <c r="T441" i="12"/>
  <c r="S441" i="12"/>
  <c r="R441" i="12"/>
  <c r="Q441" i="12"/>
  <c r="P441" i="12"/>
  <c r="O441" i="12"/>
  <c r="N441" i="12"/>
  <c r="L441" i="12"/>
  <c r="K441" i="12"/>
  <c r="J441" i="12"/>
  <c r="I441" i="12"/>
  <c r="H441" i="12"/>
  <c r="AB440" i="12"/>
  <c r="V440" i="12"/>
  <c r="M440" i="12"/>
  <c r="V438" i="12"/>
  <c r="M438" i="12"/>
  <c r="AB437" i="12"/>
  <c r="Y437" i="12"/>
  <c r="V437" i="12"/>
  <c r="M437" i="12"/>
  <c r="AB436" i="12"/>
  <c r="Y436" i="12"/>
  <c r="V436" i="12"/>
  <c r="M436" i="12"/>
  <c r="AB435" i="12"/>
  <c r="V435" i="12"/>
  <c r="M435" i="12"/>
  <c r="AB434" i="12"/>
  <c r="Y434" i="12"/>
  <c r="V434" i="12"/>
  <c r="M434" i="12"/>
  <c r="AB433" i="12"/>
  <c r="V433" i="12"/>
  <c r="M433" i="12"/>
  <c r="AB432" i="12"/>
  <c r="V432" i="12"/>
  <c r="M432" i="12"/>
  <c r="AB431" i="12"/>
  <c r="V431" i="12"/>
  <c r="M431" i="12"/>
  <c r="AB430" i="12"/>
  <c r="AA430" i="12"/>
  <c r="Z430" i="12"/>
  <c r="X430" i="12"/>
  <c r="W430" i="12"/>
  <c r="U430" i="12"/>
  <c r="T430" i="12"/>
  <c r="S430" i="12"/>
  <c r="R430" i="12"/>
  <c r="Q430" i="12"/>
  <c r="P430" i="12"/>
  <c r="O430" i="12"/>
  <c r="N430" i="12"/>
  <c r="L430" i="12"/>
  <c r="K430" i="12"/>
  <c r="J430" i="12"/>
  <c r="I430" i="12"/>
  <c r="H430" i="12"/>
  <c r="AB429" i="12"/>
  <c r="V429" i="12"/>
  <c r="M429" i="12"/>
  <c r="AB428" i="12"/>
  <c r="V428" i="12"/>
  <c r="M428" i="12"/>
  <c r="V427" i="12"/>
  <c r="M427" i="12"/>
  <c r="V426" i="12"/>
  <c r="M426" i="12"/>
  <c r="AB425" i="12"/>
  <c r="V425" i="12"/>
  <c r="M425" i="12"/>
  <c r="AB424" i="12"/>
  <c r="V424" i="12"/>
  <c r="M424" i="12"/>
  <c r="AB423" i="12"/>
  <c r="AA423" i="12"/>
  <c r="Z423" i="12"/>
  <c r="Y423" i="12"/>
  <c r="X423" i="12"/>
  <c r="W423" i="12"/>
  <c r="U423" i="12"/>
  <c r="T423" i="12"/>
  <c r="S423" i="12"/>
  <c r="R423" i="12"/>
  <c r="Q423" i="12"/>
  <c r="P423" i="12"/>
  <c r="O423" i="12"/>
  <c r="N423" i="12"/>
  <c r="L423" i="12"/>
  <c r="K423" i="12"/>
  <c r="J423" i="12"/>
  <c r="I423" i="12"/>
  <c r="H423" i="12"/>
  <c r="AB422" i="12"/>
  <c r="V422" i="12"/>
  <c r="M422" i="12"/>
  <c r="V421" i="12"/>
  <c r="M421" i="12"/>
  <c r="V420" i="12"/>
  <c r="M420" i="12"/>
  <c r="AB419" i="12"/>
  <c r="V419" i="12"/>
  <c r="M419" i="12"/>
  <c r="AB418" i="12"/>
  <c r="V418" i="12"/>
  <c r="M418" i="12"/>
  <c r="AB417" i="12"/>
  <c r="V417" i="12"/>
  <c r="M417" i="12"/>
  <c r="AB416" i="12"/>
  <c r="V416" i="12"/>
  <c r="M416" i="12"/>
  <c r="AB415" i="12"/>
  <c r="AA415" i="12"/>
  <c r="Z415" i="12"/>
  <c r="Y415" i="12"/>
  <c r="X415" i="12"/>
  <c r="W415" i="12"/>
  <c r="U415" i="12"/>
  <c r="T415" i="12"/>
  <c r="S415" i="12"/>
  <c r="R415" i="12"/>
  <c r="Q415" i="12"/>
  <c r="P415" i="12"/>
  <c r="O415" i="12"/>
  <c r="N415" i="12"/>
  <c r="L415" i="12"/>
  <c r="K415" i="12"/>
  <c r="J415" i="12"/>
  <c r="I415" i="12"/>
  <c r="H415" i="12"/>
  <c r="AB407" i="12"/>
  <c r="M407" i="12"/>
  <c r="AB406" i="12"/>
  <c r="M406" i="12"/>
  <c r="AB405" i="12"/>
  <c r="AA405" i="12"/>
  <c r="Z405" i="12"/>
  <c r="Y405" i="12"/>
  <c r="X405" i="12"/>
  <c r="W405" i="12"/>
  <c r="V405" i="12"/>
  <c r="U405" i="12"/>
  <c r="T405" i="12"/>
  <c r="S405" i="12"/>
  <c r="R405" i="12"/>
  <c r="Q405" i="12"/>
  <c r="P405" i="12"/>
  <c r="O405" i="12"/>
  <c r="N405" i="12"/>
  <c r="L405" i="12"/>
  <c r="K405" i="12"/>
  <c r="J405" i="12"/>
  <c r="I405" i="12"/>
  <c r="H405" i="12"/>
  <c r="AB402" i="12"/>
  <c r="AB401" i="12" s="1"/>
  <c r="M402" i="12"/>
  <c r="M401" i="12" s="1"/>
  <c r="AC401" i="12"/>
  <c r="AA401" i="12"/>
  <c r="Z401" i="12"/>
  <c r="Y401" i="12"/>
  <c r="X401" i="12"/>
  <c r="W401" i="12"/>
  <c r="V401" i="12"/>
  <c r="U401" i="12"/>
  <c r="T401" i="12"/>
  <c r="S401" i="12"/>
  <c r="R401" i="12"/>
  <c r="Q401" i="12"/>
  <c r="P401" i="12"/>
  <c r="O401" i="12"/>
  <c r="N401" i="12"/>
  <c r="L401" i="12"/>
  <c r="K401" i="12"/>
  <c r="J401" i="12"/>
  <c r="I401" i="12"/>
  <c r="H401" i="12"/>
  <c r="AB400" i="12"/>
  <c r="M400" i="12"/>
  <c r="AB399" i="12"/>
  <c r="M399" i="12"/>
  <c r="AB398" i="12"/>
  <c r="M398" i="12"/>
  <c r="AB397" i="12"/>
  <c r="M397" i="12"/>
  <c r="AB396" i="12"/>
  <c r="M396" i="12"/>
  <c r="AB395" i="12"/>
  <c r="M395" i="12"/>
  <c r="AB394" i="12"/>
  <c r="AA394" i="12"/>
  <c r="AA387" i="12" s="1"/>
  <c r="Z394" i="12"/>
  <c r="Z387" i="12" s="1"/>
  <c r="Y394" i="12"/>
  <c r="Y387" i="12" s="1"/>
  <c r="X394" i="12"/>
  <c r="X387" i="12" s="1"/>
  <c r="W394" i="12"/>
  <c r="W387" i="12" s="1"/>
  <c r="V394" i="12"/>
  <c r="U394" i="12"/>
  <c r="U387" i="12" s="1"/>
  <c r="T394" i="12"/>
  <c r="T387" i="12" s="1"/>
  <c r="S394" i="12"/>
  <c r="S387" i="12" s="1"/>
  <c r="R394" i="12"/>
  <c r="R387" i="12" s="1"/>
  <c r="Q394" i="12"/>
  <c r="Q387" i="12" s="1"/>
  <c r="P394" i="12"/>
  <c r="P387" i="12" s="1"/>
  <c r="O394" i="12"/>
  <c r="O387" i="12" s="1"/>
  <c r="N394" i="12"/>
  <c r="N387" i="12" s="1"/>
  <c r="L394" i="12"/>
  <c r="L387" i="12" s="1"/>
  <c r="K394" i="12"/>
  <c r="K387" i="12" s="1"/>
  <c r="J394" i="12"/>
  <c r="J387" i="12" s="1"/>
  <c r="I394" i="12"/>
  <c r="I387" i="12" s="1"/>
  <c r="H394" i="12"/>
  <c r="H387" i="12" s="1"/>
  <c r="AB393" i="12"/>
  <c r="Y393" i="12"/>
  <c r="V393" i="12"/>
  <c r="M393" i="12"/>
  <c r="AB392" i="12"/>
  <c r="V392" i="12"/>
  <c r="M392" i="12"/>
  <c r="AB391" i="12"/>
  <c r="V391" i="12"/>
  <c r="M391" i="12"/>
  <c r="AB390" i="12"/>
  <c r="V390" i="12"/>
  <c r="M390" i="12"/>
  <c r="AB389" i="12"/>
  <c r="V389" i="12"/>
  <c r="M389" i="12"/>
  <c r="AB388" i="12"/>
  <c r="V388" i="12"/>
  <c r="M388" i="12"/>
  <c r="AB387" i="12"/>
  <c r="AC384" i="12"/>
  <c r="AA384" i="12"/>
  <c r="Z384" i="12"/>
  <c r="Y384" i="12"/>
  <c r="X384" i="12"/>
  <c r="W384" i="12"/>
  <c r="V384" i="12"/>
  <c r="U384" i="12"/>
  <c r="T384" i="12"/>
  <c r="S384" i="12"/>
  <c r="R384" i="12"/>
  <c r="Q384" i="12"/>
  <c r="P384" i="12"/>
  <c r="O384" i="12"/>
  <c r="N384" i="12"/>
  <c r="M384" i="12"/>
  <c r="L384" i="12"/>
  <c r="K384" i="12"/>
  <c r="J384" i="12"/>
  <c r="I384" i="12"/>
  <c r="H384" i="12"/>
  <c r="Y383" i="12"/>
  <c r="V383" i="12"/>
  <c r="Q383" i="12"/>
  <c r="M383" i="12"/>
  <c r="M382" i="12"/>
  <c r="M381" i="12"/>
  <c r="M380" i="12"/>
  <c r="M379" i="12"/>
  <c r="Y378" i="12"/>
  <c r="M378" i="12"/>
  <c r="M377" i="12"/>
  <c r="M376" i="12"/>
  <c r="AB375" i="12"/>
  <c r="AB374" i="12" s="1"/>
  <c r="AA375" i="12"/>
  <c r="AA374" i="12" s="1"/>
  <c r="Z375" i="12"/>
  <c r="Z374" i="12" s="1"/>
  <c r="Y375" i="12"/>
  <c r="X375" i="12"/>
  <c r="X374" i="12" s="1"/>
  <c r="W375" i="12"/>
  <c r="W374" i="12" s="1"/>
  <c r="V375" i="12"/>
  <c r="U375" i="12"/>
  <c r="U374" i="12" s="1"/>
  <c r="T375" i="12"/>
  <c r="T374" i="12" s="1"/>
  <c r="S375" i="12"/>
  <c r="S374" i="12" s="1"/>
  <c r="R375" i="12"/>
  <c r="R374" i="12" s="1"/>
  <c r="Q375" i="12"/>
  <c r="P375" i="12"/>
  <c r="P374" i="12" s="1"/>
  <c r="O375" i="12"/>
  <c r="O374" i="12" s="1"/>
  <c r="N375" i="12"/>
  <c r="N374" i="12" s="1"/>
  <c r="L375" i="12"/>
  <c r="L374" i="12" s="1"/>
  <c r="K375" i="12"/>
  <c r="K374" i="12" s="1"/>
  <c r="I375" i="12"/>
  <c r="I374" i="12" s="1"/>
  <c r="H375" i="12"/>
  <c r="H374" i="12" s="1"/>
  <c r="J374" i="12"/>
  <c r="Y373" i="12"/>
  <c r="Y370" i="12" s="1"/>
  <c r="V373" i="12"/>
  <c r="Q373" i="12"/>
  <c r="M373" i="12"/>
  <c r="V372" i="12"/>
  <c r="Q372" i="12"/>
  <c r="M372" i="12"/>
  <c r="M371" i="12"/>
  <c r="AB370" i="12"/>
  <c r="AA370" i="12"/>
  <c r="Z370" i="12"/>
  <c r="X370" i="12"/>
  <c r="W370" i="12"/>
  <c r="U370" i="12"/>
  <c r="T370" i="12"/>
  <c r="S370" i="12"/>
  <c r="R370" i="12"/>
  <c r="P370" i="12"/>
  <c r="O370" i="12"/>
  <c r="N370" i="12"/>
  <c r="L370" i="12"/>
  <c r="K370" i="12"/>
  <c r="J370" i="12"/>
  <c r="I370" i="12"/>
  <c r="H370" i="12"/>
  <c r="M368" i="12"/>
  <c r="M367" i="12"/>
  <c r="M366" i="12"/>
  <c r="M365" i="12"/>
  <c r="M364" i="12"/>
  <c r="M363" i="12"/>
  <c r="M362" i="12"/>
  <c r="M361" i="12"/>
  <c r="AB360" i="12"/>
  <c r="AB356" i="12" s="1"/>
  <c r="AA360" i="12"/>
  <c r="Z360" i="12"/>
  <c r="Z356" i="12" s="1"/>
  <c r="Y360" i="12"/>
  <c r="Y356" i="12" s="1"/>
  <c r="X360" i="12"/>
  <c r="X356" i="12" s="1"/>
  <c r="W360" i="12"/>
  <c r="W356" i="12" s="1"/>
  <c r="V360" i="12"/>
  <c r="V356" i="12" s="1"/>
  <c r="U360" i="12"/>
  <c r="U356" i="12" s="1"/>
  <c r="T360" i="12"/>
  <c r="T356" i="12" s="1"/>
  <c r="S360" i="12"/>
  <c r="S356" i="12" s="1"/>
  <c r="R360" i="12"/>
  <c r="R356" i="12" s="1"/>
  <c r="Q360" i="12"/>
  <c r="Q356" i="12" s="1"/>
  <c r="P360" i="12"/>
  <c r="P356" i="12" s="1"/>
  <c r="O360" i="12"/>
  <c r="O356" i="12" s="1"/>
  <c r="N360" i="12"/>
  <c r="N356" i="12" s="1"/>
  <c r="L360" i="12"/>
  <c r="L356" i="12" s="1"/>
  <c r="K360" i="12"/>
  <c r="K356" i="12" s="1"/>
  <c r="H360" i="12"/>
  <c r="H356" i="12" s="1"/>
  <c r="M359" i="12"/>
  <c r="M358" i="12"/>
  <c r="M357" i="12"/>
  <c r="AA356" i="12"/>
  <c r="I356" i="12"/>
  <c r="AB354" i="12"/>
  <c r="Y354" i="12"/>
  <c r="V354" i="12"/>
  <c r="Q354" i="12"/>
  <c r="M354" i="12"/>
  <c r="AB353" i="12"/>
  <c r="Y353" i="12"/>
  <c r="V353" i="12"/>
  <c r="Q353" i="12"/>
  <c r="M353" i="12"/>
  <c r="AB352" i="12"/>
  <c r="Y352" i="12"/>
  <c r="V352" i="12"/>
  <c r="Q352" i="12"/>
  <c r="M352" i="12"/>
  <c r="AB351" i="12"/>
  <c r="Y351" i="12"/>
  <c r="V351" i="12"/>
  <c r="Q351" i="12"/>
  <c r="M351" i="12"/>
  <c r="AB350" i="12"/>
  <c r="Y350" i="12"/>
  <c r="V350" i="12"/>
  <c r="Q350" i="12"/>
  <c r="M350" i="12"/>
  <c r="AB349" i="12"/>
  <c r="Y349" i="12"/>
  <c r="V349" i="12"/>
  <c r="Q349" i="12"/>
  <c r="M349" i="12"/>
  <c r="AB348" i="12"/>
  <c r="Y348" i="12"/>
  <c r="V348" i="12"/>
  <c r="Q348" i="12"/>
  <c r="M348" i="12"/>
  <c r="AA347" i="12"/>
  <c r="AA343" i="12" s="1"/>
  <c r="Z347" i="12"/>
  <c r="Z343" i="12" s="1"/>
  <c r="X347" i="12"/>
  <c r="X343" i="12" s="1"/>
  <c r="W347" i="12"/>
  <c r="U347" i="12"/>
  <c r="U343" i="12" s="1"/>
  <c r="U318" i="12" s="1"/>
  <c r="T347" i="12"/>
  <c r="T343" i="12" s="1"/>
  <c r="S347" i="12"/>
  <c r="S343" i="12" s="1"/>
  <c r="P347" i="12"/>
  <c r="P343" i="12" s="1"/>
  <c r="P318" i="12" s="1"/>
  <c r="N347" i="12"/>
  <c r="L347" i="12"/>
  <c r="L343" i="12" s="1"/>
  <c r="K347" i="12"/>
  <c r="K343" i="12" s="1"/>
  <c r="J347" i="12"/>
  <c r="J343" i="12" s="1"/>
  <c r="AB346" i="12"/>
  <c r="Y346" i="12"/>
  <c r="V346" i="12"/>
  <c r="Q346" i="12"/>
  <c r="M346" i="12"/>
  <c r="AB345" i="12"/>
  <c r="Y345" i="12"/>
  <c r="V345" i="12"/>
  <c r="Q345" i="12"/>
  <c r="M345" i="12"/>
  <c r="AB344" i="12"/>
  <c r="Y344" i="12"/>
  <c r="V344" i="12"/>
  <c r="Q344" i="12"/>
  <c r="M344" i="12"/>
  <c r="W343" i="12"/>
  <c r="O343" i="12"/>
  <c r="M342" i="12"/>
  <c r="M341" i="12"/>
  <c r="M340" i="12"/>
  <c r="M339" i="12"/>
  <c r="M338" i="12"/>
  <c r="M337" i="12"/>
  <c r="M336" i="12"/>
  <c r="M335" i="12"/>
  <c r="O334" i="12"/>
  <c r="M334" i="12" s="1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AB318" i="12"/>
  <c r="AA318" i="12"/>
  <c r="Z318" i="12"/>
  <c r="X318" i="12"/>
  <c r="W318" i="12"/>
  <c r="V318" i="12"/>
  <c r="T318" i="12"/>
  <c r="S318" i="12"/>
  <c r="R318" i="12"/>
  <c r="Q318" i="12"/>
  <c r="O318" i="12"/>
  <c r="N318" i="12"/>
  <c r="L318" i="12"/>
  <c r="K318" i="12"/>
  <c r="I318" i="12"/>
  <c r="H318" i="12"/>
  <c r="AB316" i="12"/>
  <c r="Y316" i="12"/>
  <c r="V316" i="12"/>
  <c r="Q316" i="12"/>
  <c r="M316" i="12"/>
  <c r="AB315" i="12"/>
  <c r="Y315" i="12"/>
  <c r="V315" i="12"/>
  <c r="Q315" i="12"/>
  <c r="M315" i="12"/>
  <c r="AB314" i="12"/>
  <c r="Y314" i="12"/>
  <c r="V314" i="12"/>
  <c r="Q314" i="12"/>
  <c r="M314" i="12"/>
  <c r="AB313" i="12"/>
  <c r="Y313" i="12"/>
  <c r="V313" i="12"/>
  <c r="Q313" i="12"/>
  <c r="M313" i="12"/>
  <c r="AB312" i="12"/>
  <c r="Y312" i="12"/>
  <c r="V312" i="12"/>
  <c r="Q312" i="12"/>
  <c r="M312" i="12"/>
  <c r="AB311" i="12"/>
  <c r="Y311" i="12"/>
  <c r="V311" i="12"/>
  <c r="Q311" i="12"/>
  <c r="M311" i="12"/>
  <c r="AB310" i="12"/>
  <c r="Y310" i="12"/>
  <c r="V310" i="12"/>
  <c r="Q310" i="12"/>
  <c r="M310" i="12"/>
  <c r="AB309" i="12"/>
  <c r="Y309" i="12"/>
  <c r="V309" i="12"/>
  <c r="Q309" i="12"/>
  <c r="M309" i="12"/>
  <c r="AB308" i="12"/>
  <c r="Y308" i="12"/>
  <c r="V308" i="12"/>
  <c r="Q308" i="12"/>
  <c r="M308" i="12"/>
  <c r="AB307" i="12"/>
  <c r="Y307" i="12"/>
  <c r="V307" i="12"/>
  <c r="Q307" i="12"/>
  <c r="M307" i="12"/>
  <c r="AB306" i="12"/>
  <c r="Y306" i="12"/>
  <c r="V306" i="12"/>
  <c r="Q306" i="12"/>
  <c r="M306" i="12"/>
  <c r="AB305" i="12"/>
  <c r="Y305" i="12"/>
  <c r="V305" i="12"/>
  <c r="Q305" i="12"/>
  <c r="M305" i="12"/>
  <c r="AB304" i="12"/>
  <c r="Y304" i="12"/>
  <c r="V304" i="12"/>
  <c r="Q304" i="12"/>
  <c r="M304" i="12"/>
  <c r="AA303" i="12"/>
  <c r="Z303" i="12"/>
  <c r="X303" i="12"/>
  <c r="W303" i="12"/>
  <c r="U303" i="12"/>
  <c r="T303" i="12"/>
  <c r="S303" i="12"/>
  <c r="P303" i="12"/>
  <c r="O303" i="12"/>
  <c r="N303" i="12"/>
  <c r="L303" i="12"/>
  <c r="K303" i="12"/>
  <c r="J303" i="12"/>
  <c r="M302" i="12"/>
  <c r="Y301" i="12"/>
  <c r="V301" i="12"/>
  <c r="Q301" i="12"/>
  <c r="M301" i="12"/>
  <c r="Y300" i="12"/>
  <c r="V300" i="12"/>
  <c r="Q300" i="12"/>
  <c r="M300" i="12"/>
  <c r="Y299" i="12"/>
  <c r="Y456" i="12" s="1"/>
  <c r="V299" i="12"/>
  <c r="Q299" i="12"/>
  <c r="M299" i="12"/>
  <c r="Q298" i="12"/>
  <c r="M298" i="12"/>
  <c r="M297" i="12"/>
  <c r="M295" i="12"/>
  <c r="M294" i="12"/>
  <c r="M293" i="12"/>
  <c r="M292" i="12"/>
  <c r="M291" i="12"/>
  <c r="M290" i="12"/>
  <c r="M289" i="12"/>
  <c r="M288" i="12"/>
  <c r="M287" i="12"/>
  <c r="H286" i="12"/>
  <c r="AC285" i="12"/>
  <c r="M284" i="12"/>
  <c r="AB283" i="12"/>
  <c r="AA283" i="12"/>
  <c r="Z283" i="12"/>
  <c r="Y283" i="12"/>
  <c r="X283" i="12"/>
  <c r="W283" i="12"/>
  <c r="V283" i="12"/>
  <c r="U283" i="12"/>
  <c r="T283" i="12"/>
  <c r="S283" i="12"/>
  <c r="R283" i="12"/>
  <c r="Q283" i="12"/>
  <c r="P283" i="12"/>
  <c r="O283" i="12"/>
  <c r="N283" i="12"/>
  <c r="M283" i="12"/>
  <c r="L283" i="12"/>
  <c r="K283" i="12"/>
  <c r="J283" i="12"/>
  <c r="I283" i="12"/>
  <c r="H283" i="12"/>
  <c r="Y282" i="12"/>
  <c r="V282" i="12"/>
  <c r="Q282" i="12"/>
  <c r="M282" i="12"/>
  <c r="Y281" i="12"/>
  <c r="V281" i="12"/>
  <c r="Q281" i="12"/>
  <c r="M281" i="12"/>
  <c r="Y280" i="12"/>
  <c r="V280" i="12"/>
  <c r="Q280" i="12"/>
  <c r="M280" i="12"/>
  <c r="Y279" i="12"/>
  <c r="V279" i="12"/>
  <c r="Q279" i="12"/>
  <c r="M279" i="12"/>
  <c r="Y278" i="12"/>
  <c r="V278" i="12"/>
  <c r="V276" i="12" s="1"/>
  <c r="Q278" i="12"/>
  <c r="Q276" i="12" s="1"/>
  <c r="M278" i="12"/>
  <c r="M277" i="12"/>
  <c r="AB276" i="12"/>
  <c r="AA276" i="12"/>
  <c r="Z276" i="12"/>
  <c r="Y276" i="12"/>
  <c r="X276" i="12"/>
  <c r="W276" i="12"/>
  <c r="U276" i="12"/>
  <c r="T276" i="12"/>
  <c r="S276" i="12"/>
  <c r="R276" i="12"/>
  <c r="P276" i="12"/>
  <c r="O276" i="12"/>
  <c r="N276" i="12"/>
  <c r="L276" i="12"/>
  <c r="K276" i="12"/>
  <c r="J276" i="12"/>
  <c r="I276" i="12"/>
  <c r="H276" i="12"/>
  <c r="M275" i="12"/>
  <c r="AB274" i="12"/>
  <c r="AA274" i="12"/>
  <c r="Z274" i="12"/>
  <c r="Y274" i="12"/>
  <c r="X274" i="12"/>
  <c r="W274" i="12"/>
  <c r="V274" i="12"/>
  <c r="U274" i="12"/>
  <c r="T274" i="12"/>
  <c r="S274" i="12"/>
  <c r="R274" i="12"/>
  <c r="Q274" i="12"/>
  <c r="P274" i="12"/>
  <c r="O274" i="12"/>
  <c r="N274" i="12"/>
  <c r="M274" i="12"/>
  <c r="L274" i="12"/>
  <c r="K274" i="12"/>
  <c r="J274" i="12"/>
  <c r="I274" i="12"/>
  <c r="H274" i="12"/>
  <c r="Y273" i="12"/>
  <c r="V273" i="12"/>
  <c r="Q273" i="12"/>
  <c r="M273" i="12"/>
  <c r="Y272" i="12"/>
  <c r="M272" i="12"/>
  <c r="M271" i="12"/>
  <c r="M270" i="12"/>
  <c r="M269" i="12"/>
  <c r="M268" i="12"/>
  <c r="M267" i="12"/>
  <c r="Y266" i="12"/>
  <c r="V266" i="12"/>
  <c r="Q266" i="12"/>
  <c r="M266" i="12"/>
  <c r="AB265" i="12"/>
  <c r="AB264" i="12" s="1"/>
  <c r="AA265" i="12"/>
  <c r="AA264" i="12" s="1"/>
  <c r="Z265" i="12"/>
  <c r="X265" i="12"/>
  <c r="W265" i="12"/>
  <c r="U265" i="12"/>
  <c r="T265" i="12"/>
  <c r="S265" i="12"/>
  <c r="R265" i="12"/>
  <c r="P265" i="12"/>
  <c r="O265" i="12"/>
  <c r="N265" i="12"/>
  <c r="L265" i="12"/>
  <c r="K265" i="12"/>
  <c r="J265" i="12"/>
  <c r="I265" i="12"/>
  <c r="H265" i="12"/>
  <c r="AC264" i="12"/>
  <c r="Z264" i="12"/>
  <c r="I264" i="12"/>
  <c r="AC262" i="12"/>
  <c r="AA262" i="12"/>
  <c r="Z262" i="12"/>
  <c r="Y262" i="12"/>
  <c r="X262" i="12"/>
  <c r="W262" i="12"/>
  <c r="V262" i="12"/>
  <c r="U262" i="12"/>
  <c r="T262" i="12"/>
  <c r="S262" i="12"/>
  <c r="R262" i="12"/>
  <c r="Q262" i="12"/>
  <c r="P262" i="12"/>
  <c r="O262" i="12"/>
  <c r="N262" i="12"/>
  <c r="M262" i="12"/>
  <c r="L262" i="12"/>
  <c r="K262" i="12"/>
  <c r="J262" i="12"/>
  <c r="I262" i="12"/>
  <c r="H262" i="12"/>
  <c r="M261" i="12"/>
  <c r="Y260" i="12"/>
  <c r="V260" i="12"/>
  <c r="V259" i="12" s="1"/>
  <c r="Q260" i="12"/>
  <c r="Q259" i="12" s="1"/>
  <c r="M260" i="12"/>
  <c r="M259" i="12" s="1"/>
  <c r="AC259" i="12"/>
  <c r="AB259" i="12"/>
  <c r="AA259" i="12"/>
  <c r="Z259" i="12"/>
  <c r="Y259" i="12"/>
  <c r="X259" i="12"/>
  <c r="W259" i="12"/>
  <c r="U259" i="12"/>
  <c r="T259" i="12"/>
  <c r="S259" i="12"/>
  <c r="R259" i="12"/>
  <c r="P259" i="12"/>
  <c r="O259" i="12"/>
  <c r="N259" i="12"/>
  <c r="L259" i="12"/>
  <c r="K259" i="12"/>
  <c r="J259" i="12"/>
  <c r="I259" i="12"/>
  <c r="H259" i="12"/>
  <c r="AB258" i="12"/>
  <c r="AB255" i="12" s="1"/>
  <c r="M258" i="12"/>
  <c r="M257" i="12"/>
  <c r="M256" i="12"/>
  <c r="AA255" i="12"/>
  <c r="Z255" i="12"/>
  <c r="Y255" i="12"/>
  <c r="X255" i="12"/>
  <c r="W255" i="12"/>
  <c r="V255" i="12"/>
  <c r="U255" i="12"/>
  <c r="T255" i="12"/>
  <c r="S255" i="12"/>
  <c r="R255" i="12"/>
  <c r="Q255" i="12"/>
  <c r="P255" i="12"/>
  <c r="O255" i="12"/>
  <c r="N255" i="12"/>
  <c r="L255" i="12"/>
  <c r="K255" i="12"/>
  <c r="J255" i="12"/>
  <c r="I255" i="12"/>
  <c r="H255" i="12"/>
  <c r="M254" i="12"/>
  <c r="AB253" i="12"/>
  <c r="AA253" i="12"/>
  <c r="Z253" i="12"/>
  <c r="Y253" i="12"/>
  <c r="X253" i="12"/>
  <c r="W253" i="12"/>
  <c r="V253" i="12"/>
  <c r="U253" i="12"/>
  <c r="T253" i="12"/>
  <c r="S253" i="12"/>
  <c r="R253" i="12"/>
  <c r="Q253" i="12"/>
  <c r="P253" i="12"/>
  <c r="O253" i="12"/>
  <c r="N253" i="12"/>
  <c r="M253" i="12"/>
  <c r="L253" i="12"/>
  <c r="K253" i="12"/>
  <c r="J253" i="12"/>
  <c r="I253" i="12"/>
  <c r="H253" i="12"/>
  <c r="M252" i="12"/>
  <c r="AB251" i="12"/>
  <c r="AA251" i="12"/>
  <c r="Z251" i="12"/>
  <c r="Y251" i="12"/>
  <c r="X251" i="12"/>
  <c r="W251" i="12"/>
  <c r="V251" i="12"/>
  <c r="U251" i="12"/>
  <c r="T251" i="12"/>
  <c r="S251" i="12"/>
  <c r="R251" i="12"/>
  <c r="Q251" i="12"/>
  <c r="P251" i="12"/>
  <c r="O251" i="12"/>
  <c r="N251" i="12"/>
  <c r="M251" i="12"/>
  <c r="L251" i="12"/>
  <c r="K251" i="12"/>
  <c r="J251" i="12"/>
  <c r="I251" i="12"/>
  <c r="H251" i="12"/>
  <c r="M250" i="12"/>
  <c r="M249" i="12"/>
  <c r="Y245" i="12"/>
  <c r="V245" i="12"/>
  <c r="Q245" i="12"/>
  <c r="Q235" i="12" s="1"/>
  <c r="M245" i="12"/>
  <c r="M244" i="12"/>
  <c r="M239" i="12"/>
  <c r="M238" i="12"/>
  <c r="V236" i="12"/>
  <c r="M236" i="12"/>
  <c r="AB235" i="12"/>
  <c r="AA235" i="12"/>
  <c r="Z235" i="12"/>
  <c r="Y235" i="12"/>
  <c r="X235" i="12"/>
  <c r="W235" i="12"/>
  <c r="U235" i="12"/>
  <c r="T235" i="12"/>
  <c r="S235" i="12"/>
  <c r="R235" i="12"/>
  <c r="P235" i="12"/>
  <c r="O235" i="12"/>
  <c r="N235" i="12"/>
  <c r="L235" i="12"/>
  <c r="K235" i="12"/>
  <c r="J235" i="12"/>
  <c r="I235" i="12"/>
  <c r="H235" i="12"/>
  <c r="M232" i="12"/>
  <c r="M231" i="12"/>
  <c r="AB230" i="12"/>
  <c r="AA230" i="12"/>
  <c r="Z230" i="12"/>
  <c r="X230" i="12"/>
  <c r="W230" i="12"/>
  <c r="V230" i="12"/>
  <c r="U230" i="12"/>
  <c r="T230" i="12"/>
  <c r="S230" i="12"/>
  <c r="R230" i="12"/>
  <c r="Q230" i="12"/>
  <c r="P230" i="12"/>
  <c r="O230" i="12"/>
  <c r="N230" i="12"/>
  <c r="L230" i="12"/>
  <c r="K230" i="12"/>
  <c r="J230" i="12"/>
  <c r="I230" i="12"/>
  <c r="H230" i="12"/>
  <c r="AC229" i="12"/>
  <c r="M227" i="12"/>
  <c r="M226" i="12"/>
  <c r="AB225" i="12"/>
  <c r="AA225" i="12"/>
  <c r="Z225" i="12"/>
  <c r="Y225" i="12"/>
  <c r="X225" i="12"/>
  <c r="W225" i="12"/>
  <c r="V225" i="12"/>
  <c r="U225" i="12"/>
  <c r="T225" i="12"/>
  <c r="S225" i="12"/>
  <c r="R225" i="12"/>
  <c r="Q225" i="12"/>
  <c r="P225" i="12"/>
  <c r="O225" i="12"/>
  <c r="N225" i="12"/>
  <c r="L225" i="12"/>
  <c r="K225" i="12"/>
  <c r="J225" i="12"/>
  <c r="I225" i="12"/>
  <c r="H225" i="12"/>
  <c r="Y224" i="12"/>
  <c r="Y221" i="12" s="1"/>
  <c r="V224" i="12"/>
  <c r="V221" i="12" s="1"/>
  <c r="Q224" i="12"/>
  <c r="Q221" i="12" s="1"/>
  <c r="M224" i="12"/>
  <c r="M223" i="12"/>
  <c r="M222" i="12"/>
  <c r="AB221" i="12"/>
  <c r="AA221" i="12"/>
  <c r="Z221" i="12"/>
  <c r="X221" i="12"/>
  <c r="W221" i="12"/>
  <c r="U221" i="12"/>
  <c r="T221" i="12"/>
  <c r="S221" i="12"/>
  <c r="R221" i="12"/>
  <c r="P221" i="12"/>
  <c r="O221" i="12"/>
  <c r="N221" i="12"/>
  <c r="L221" i="12"/>
  <c r="K221" i="12"/>
  <c r="J221" i="12"/>
  <c r="I221" i="12"/>
  <c r="H221" i="12"/>
  <c r="M220" i="12"/>
  <c r="M213" i="12"/>
  <c r="M212" i="12"/>
  <c r="M210" i="12"/>
  <c r="M209" i="12"/>
  <c r="AB208" i="12"/>
  <c r="AA208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L208" i="12"/>
  <c r="K208" i="12"/>
  <c r="J208" i="12"/>
  <c r="I208" i="12"/>
  <c r="H208" i="12"/>
  <c r="AC207" i="12"/>
  <c r="Y206" i="12"/>
  <c r="V206" i="12"/>
  <c r="Q206" i="12"/>
  <c r="M206" i="12"/>
  <c r="Y205" i="12"/>
  <c r="V205" i="12"/>
  <c r="Q205" i="12"/>
  <c r="M205" i="12"/>
  <c r="Y204" i="12"/>
  <c r="V204" i="12"/>
  <c r="Q204" i="12"/>
  <c r="M204" i="12"/>
  <c r="Y203" i="12"/>
  <c r="V203" i="12"/>
  <c r="Q203" i="12"/>
  <c r="M203" i="12"/>
  <c r="O202" i="12"/>
  <c r="O191" i="12" s="1"/>
  <c r="N202" i="12"/>
  <c r="N191" i="12" s="1"/>
  <c r="L202" i="12"/>
  <c r="L191" i="12" s="1"/>
  <c r="K202" i="12"/>
  <c r="K191" i="12" s="1"/>
  <c r="Y201" i="12"/>
  <c r="Y193" i="12" s="1"/>
  <c r="Y191" i="12" s="1"/>
  <c r="V201" i="12"/>
  <c r="Q201" i="12"/>
  <c r="M201" i="12"/>
  <c r="AA193" i="12"/>
  <c r="AA191" i="12" s="1"/>
  <c r="Z193" i="12"/>
  <c r="Z191" i="12" s="1"/>
  <c r="X193" i="12"/>
  <c r="X191" i="12" s="1"/>
  <c r="W193" i="12"/>
  <c r="W191" i="12" s="1"/>
  <c r="V193" i="12"/>
  <c r="V191" i="12" s="1"/>
  <c r="U193" i="12"/>
  <c r="U191" i="12" s="1"/>
  <c r="T193" i="12"/>
  <c r="T191" i="12" s="1"/>
  <c r="S193" i="12"/>
  <c r="S191" i="12" s="1"/>
  <c r="R193" i="12"/>
  <c r="R191" i="12" s="1"/>
  <c r="Q193" i="12"/>
  <c r="Q191" i="12" s="1"/>
  <c r="P193" i="12"/>
  <c r="P191" i="12" s="1"/>
  <c r="I193" i="12"/>
  <c r="I191" i="12" s="1"/>
  <c r="H193" i="12"/>
  <c r="H191" i="12" s="1"/>
  <c r="M192" i="12"/>
  <c r="AC191" i="12"/>
  <c r="AB191" i="12"/>
  <c r="J191" i="12"/>
  <c r="M190" i="12"/>
  <c r="M189" i="12"/>
  <c r="M188" i="12"/>
  <c r="AB187" i="12"/>
  <c r="AA187" i="12"/>
  <c r="Z187" i="12"/>
  <c r="Y187" i="12"/>
  <c r="X187" i="12"/>
  <c r="W187" i="12"/>
  <c r="V187" i="12"/>
  <c r="U187" i="12"/>
  <c r="T187" i="12"/>
  <c r="S187" i="12"/>
  <c r="R187" i="12"/>
  <c r="Q187" i="12"/>
  <c r="P187" i="12"/>
  <c r="O187" i="12"/>
  <c r="N187" i="12"/>
  <c r="L187" i="12"/>
  <c r="K187" i="12"/>
  <c r="J187" i="12"/>
  <c r="I187" i="12"/>
  <c r="H187" i="12"/>
  <c r="M186" i="12"/>
  <c r="M185" i="12"/>
  <c r="AB184" i="12"/>
  <c r="AA184" i="12"/>
  <c r="Z184" i="12"/>
  <c r="Y184" i="12"/>
  <c r="X184" i="12"/>
  <c r="W184" i="12"/>
  <c r="V184" i="12"/>
  <c r="U184" i="12"/>
  <c r="T184" i="12"/>
  <c r="S184" i="12"/>
  <c r="R184" i="12"/>
  <c r="Q184" i="12"/>
  <c r="P184" i="12"/>
  <c r="O184" i="12"/>
  <c r="N184" i="12"/>
  <c r="L184" i="12"/>
  <c r="K184" i="12"/>
  <c r="J184" i="12"/>
  <c r="I184" i="12"/>
  <c r="H184" i="12"/>
  <c r="M178" i="12"/>
  <c r="M177" i="12"/>
  <c r="M176" i="12"/>
  <c r="M175" i="12"/>
  <c r="M174" i="12"/>
  <c r="AB173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L173" i="12"/>
  <c r="K173" i="12"/>
  <c r="J173" i="12"/>
  <c r="I173" i="12"/>
  <c r="H173" i="12"/>
  <c r="Q172" i="12"/>
  <c r="M172" i="12"/>
  <c r="Q170" i="12"/>
  <c r="M170" i="12"/>
  <c r="AB169" i="12"/>
  <c r="Q169" i="12"/>
  <c r="M169" i="12"/>
  <c r="AB168" i="12"/>
  <c r="AA168" i="12"/>
  <c r="Z168" i="12"/>
  <c r="Y168" i="12"/>
  <c r="X168" i="12"/>
  <c r="W168" i="12"/>
  <c r="V168" i="12"/>
  <c r="U168" i="12"/>
  <c r="T168" i="12"/>
  <c r="S168" i="12"/>
  <c r="R168" i="12"/>
  <c r="P168" i="12"/>
  <c r="O168" i="12"/>
  <c r="N168" i="12"/>
  <c r="L168" i="12"/>
  <c r="K168" i="12"/>
  <c r="J168" i="12"/>
  <c r="I168" i="12"/>
  <c r="H168" i="12"/>
  <c r="M167" i="12"/>
  <c r="M166" i="12"/>
  <c r="M164" i="12"/>
  <c r="AB163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L163" i="12"/>
  <c r="K163" i="12"/>
  <c r="J163" i="12"/>
  <c r="I163" i="12"/>
  <c r="H163" i="12"/>
  <c r="Q160" i="12"/>
  <c r="M160" i="12"/>
  <c r="Q158" i="12"/>
  <c r="M158" i="12"/>
  <c r="M156" i="12"/>
  <c r="M155" i="12"/>
  <c r="M153" i="12"/>
  <c r="M152" i="12"/>
  <c r="Q151" i="12"/>
  <c r="Q150" i="12"/>
  <c r="AA149" i="12"/>
  <c r="AA142" i="12" s="1"/>
  <c r="Z149" i="12"/>
  <c r="Z142" i="12" s="1"/>
  <c r="Y149" i="12"/>
  <c r="Y142" i="12" s="1"/>
  <c r="X149" i="12"/>
  <c r="X142" i="12" s="1"/>
  <c r="W149" i="12"/>
  <c r="W142" i="12" s="1"/>
  <c r="V149" i="12"/>
  <c r="V142" i="12" s="1"/>
  <c r="U149" i="12"/>
  <c r="U142" i="12" s="1"/>
  <c r="T149" i="12"/>
  <c r="T142" i="12" s="1"/>
  <c r="S149" i="12"/>
  <c r="S142" i="12" s="1"/>
  <c r="R149" i="12"/>
  <c r="R142" i="12" s="1"/>
  <c r="P149" i="12"/>
  <c r="P142" i="12" s="1"/>
  <c r="O149" i="12"/>
  <c r="O142" i="12" s="1"/>
  <c r="N149" i="12"/>
  <c r="N142" i="12" s="1"/>
  <c r="L149" i="12"/>
  <c r="L142" i="12" s="1"/>
  <c r="K149" i="12"/>
  <c r="K142" i="12" s="1"/>
  <c r="J149" i="12"/>
  <c r="J142" i="12" s="1"/>
  <c r="Q148" i="12"/>
  <c r="M148" i="12"/>
  <c r="Q147" i="12"/>
  <c r="M147" i="12"/>
  <c r="Q146" i="12"/>
  <c r="M146" i="12"/>
  <c r="Q145" i="12"/>
  <c r="M145" i="12"/>
  <c r="Q144" i="12"/>
  <c r="M144" i="12"/>
  <c r="Q143" i="12"/>
  <c r="M143" i="12"/>
  <c r="AC142" i="12"/>
  <c r="AB142" i="12"/>
  <c r="I142" i="12"/>
  <c r="H142" i="12"/>
  <c r="M141" i="12"/>
  <c r="M140" i="12"/>
  <c r="M139" i="12"/>
  <c r="M138" i="12"/>
  <c r="AB137" i="12"/>
  <c r="AA137" i="12"/>
  <c r="Z137" i="12"/>
  <c r="Y137" i="12"/>
  <c r="X137" i="12"/>
  <c r="W137" i="12"/>
  <c r="W136" i="12" s="1"/>
  <c r="W135" i="12" s="1"/>
  <c r="W134" i="12" s="1"/>
  <c r="W133" i="12" s="1"/>
  <c r="W132" i="12" s="1"/>
  <c r="W131" i="12" s="1"/>
  <c r="W130" i="12" s="1"/>
  <c r="W129" i="12" s="1"/>
  <c r="V137" i="12"/>
  <c r="V136" i="12" s="1"/>
  <c r="V135" i="12" s="1"/>
  <c r="V134" i="12" s="1"/>
  <c r="V133" i="12" s="1"/>
  <c r="V132" i="12" s="1"/>
  <c r="V131" i="12" s="1"/>
  <c r="V130" i="12" s="1"/>
  <c r="V129" i="12" s="1"/>
  <c r="U137" i="12"/>
  <c r="T137" i="12"/>
  <c r="S137" i="12"/>
  <c r="S136" i="12" s="1"/>
  <c r="S135" i="12" s="1"/>
  <c r="Q135" i="12" s="1"/>
  <c r="R137" i="12"/>
  <c r="Q137" i="12"/>
  <c r="P137" i="12"/>
  <c r="O137" i="12"/>
  <c r="N137" i="12"/>
  <c r="L137" i="12"/>
  <c r="K137" i="12"/>
  <c r="J137" i="12"/>
  <c r="I137" i="12"/>
  <c r="H137" i="12"/>
  <c r="M135" i="12"/>
  <c r="M134" i="12"/>
  <c r="AB133" i="12"/>
  <c r="AA133" i="12"/>
  <c r="Z133" i="12"/>
  <c r="O133" i="12"/>
  <c r="N133" i="12"/>
  <c r="L133" i="12"/>
  <c r="K133" i="12"/>
  <c r="AB132" i="12"/>
  <c r="M132" i="12"/>
  <c r="M131" i="12"/>
  <c r="M130" i="12"/>
  <c r="AB129" i="12"/>
  <c r="O129" i="12"/>
  <c r="N129" i="12"/>
  <c r="L129" i="12"/>
  <c r="K129" i="12"/>
  <c r="AB128" i="12"/>
  <c r="Y128" i="12"/>
  <c r="V128" i="12"/>
  <c r="Q128" i="12"/>
  <c r="M128" i="12"/>
  <c r="Y127" i="12"/>
  <c r="V127" i="12"/>
  <c r="Q127" i="12"/>
  <c r="M127" i="12"/>
  <c r="Y126" i="12"/>
  <c r="V126" i="12"/>
  <c r="Q126" i="12"/>
  <c r="M126" i="12"/>
  <c r="Y125" i="12"/>
  <c r="V125" i="12"/>
  <c r="Q125" i="12"/>
  <c r="M125" i="12"/>
  <c r="AB124" i="12"/>
  <c r="V124" i="12"/>
  <c r="S124" i="12"/>
  <c r="S462" i="12" s="1"/>
  <c r="O124" i="12"/>
  <c r="O462" i="12" s="1"/>
  <c r="N124" i="12"/>
  <c r="L124" i="12"/>
  <c r="L462" i="12" s="1"/>
  <c r="K124" i="12"/>
  <c r="K462" i="12" s="1"/>
  <c r="M122" i="12"/>
  <c r="M121" i="12"/>
  <c r="M120" i="12"/>
  <c r="AB119" i="12"/>
  <c r="AA119" i="12"/>
  <c r="Z119" i="12"/>
  <c r="Z105" i="12" s="1"/>
  <c r="Y119" i="12"/>
  <c r="X119" i="12"/>
  <c r="X105" i="12" s="1"/>
  <c r="W119" i="12"/>
  <c r="V119" i="12"/>
  <c r="U119" i="12"/>
  <c r="U105" i="12" s="1"/>
  <c r="T119" i="12"/>
  <c r="T105" i="12" s="1"/>
  <c r="S119" i="12"/>
  <c r="R119" i="12"/>
  <c r="R105" i="12" s="1"/>
  <c r="Q119" i="12"/>
  <c r="P119" i="12"/>
  <c r="P105" i="12" s="1"/>
  <c r="O119" i="12"/>
  <c r="N119" i="12"/>
  <c r="L119" i="12"/>
  <c r="K119" i="12"/>
  <c r="I119" i="12"/>
  <c r="I105" i="12" s="1"/>
  <c r="H119" i="12"/>
  <c r="H105" i="12" s="1"/>
  <c r="M117" i="12"/>
  <c r="M114" i="12"/>
  <c r="M113" i="12"/>
  <c r="M112" i="12"/>
  <c r="M111" i="12"/>
  <c r="XFD110" i="12"/>
  <c r="M107" i="12"/>
  <c r="Y106" i="12"/>
  <c r="V106" i="12"/>
  <c r="Q106" i="12"/>
  <c r="M106" i="12"/>
  <c r="AC105" i="12"/>
  <c r="AC104" i="12" s="1"/>
  <c r="J105" i="12"/>
  <c r="Q103" i="12"/>
  <c r="M103" i="12"/>
  <c r="Q102" i="12"/>
  <c r="M102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P101" i="12"/>
  <c r="O101" i="12"/>
  <c r="N101" i="12"/>
  <c r="L101" i="12"/>
  <c r="K101" i="12"/>
  <c r="J101" i="12"/>
  <c r="I101" i="12"/>
  <c r="H101" i="12"/>
  <c r="Y100" i="12"/>
  <c r="V100" i="12"/>
  <c r="Q100" i="12"/>
  <c r="M100" i="12"/>
  <c r="Y99" i="12"/>
  <c r="V99" i="12"/>
  <c r="Q99" i="12"/>
  <c r="M99" i="12"/>
  <c r="Y98" i="12"/>
  <c r="V98" i="12"/>
  <c r="Q98" i="12"/>
  <c r="M98" i="12"/>
  <c r="M97" i="12" s="1"/>
  <c r="M96" i="12" s="1"/>
  <c r="AB97" i="12"/>
  <c r="AB96" i="12" s="1"/>
  <c r="O97" i="12"/>
  <c r="O478" i="12" s="1"/>
  <c r="N97" i="12"/>
  <c r="N478" i="12" s="1"/>
  <c r="L97" i="12"/>
  <c r="L96" i="12" s="1"/>
  <c r="K97" i="12"/>
  <c r="K96" i="12" s="1"/>
  <c r="AA96" i="12"/>
  <c r="Z96" i="12"/>
  <c r="Y96" i="12"/>
  <c r="X96" i="12"/>
  <c r="W96" i="12"/>
  <c r="V96" i="12"/>
  <c r="U96" i="12"/>
  <c r="T96" i="12"/>
  <c r="S96" i="12"/>
  <c r="R96" i="12"/>
  <c r="Q96" i="12"/>
  <c r="P96" i="12"/>
  <c r="J96" i="12"/>
  <c r="I96" i="12"/>
  <c r="H96" i="12"/>
  <c r="Y95" i="12"/>
  <c r="V95" i="12"/>
  <c r="Q95" i="12"/>
  <c r="M95" i="12"/>
  <c r="Y94" i="12"/>
  <c r="V94" i="12"/>
  <c r="Q94" i="12"/>
  <c r="M94" i="12"/>
  <c r="Y93" i="12"/>
  <c r="V93" i="12"/>
  <c r="Q93" i="12"/>
  <c r="M93" i="12"/>
  <c r="Y92" i="12"/>
  <c r="V92" i="12"/>
  <c r="Q92" i="12"/>
  <c r="M92" i="12"/>
  <c r="Y91" i="12"/>
  <c r="V91" i="12"/>
  <c r="Q91" i="12"/>
  <c r="M91" i="12"/>
  <c r="AB90" i="12"/>
  <c r="V90" i="12"/>
  <c r="V463" i="12" s="1"/>
  <c r="S90" i="12"/>
  <c r="S463" i="12" s="1"/>
  <c r="O90" i="12"/>
  <c r="O463" i="12" s="1"/>
  <c r="N90" i="12"/>
  <c r="N463" i="12" s="1"/>
  <c r="L90" i="12"/>
  <c r="L463" i="12" s="1"/>
  <c r="K90" i="12"/>
  <c r="K463" i="12" s="1"/>
  <c r="Y89" i="12"/>
  <c r="V89" i="12"/>
  <c r="Q89" i="12"/>
  <c r="M89" i="12"/>
  <c r="Y88" i="12"/>
  <c r="V88" i="12"/>
  <c r="Q88" i="12"/>
  <c r="M88" i="12"/>
  <c r="Y87" i="12"/>
  <c r="V87" i="12"/>
  <c r="Q87" i="12"/>
  <c r="M87" i="12"/>
  <c r="Y86" i="12"/>
  <c r="V86" i="12"/>
  <c r="Q86" i="12"/>
  <c r="M86" i="12"/>
  <c r="Y85" i="12"/>
  <c r="V85" i="12"/>
  <c r="Q85" i="12"/>
  <c r="M85" i="12"/>
  <c r="AB84" i="12"/>
  <c r="AA84" i="12"/>
  <c r="Z84" i="12"/>
  <c r="Y84" i="12" s="1"/>
  <c r="X84" i="12"/>
  <c r="W84" i="12"/>
  <c r="T84" i="12"/>
  <c r="S84" i="12"/>
  <c r="O84" i="12"/>
  <c r="N84" i="12"/>
  <c r="L84" i="12"/>
  <c r="K84" i="12"/>
  <c r="J84" i="12"/>
  <c r="M83" i="12"/>
  <c r="M82" i="12"/>
  <c r="M81" i="12"/>
  <c r="M80" i="12"/>
  <c r="M79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O508" i="12" s="1"/>
  <c r="N78" i="12"/>
  <c r="N508" i="12" s="1"/>
  <c r="L78" i="12"/>
  <c r="K78" i="12"/>
  <c r="J78" i="12"/>
  <c r="I78" i="12"/>
  <c r="H78" i="12"/>
  <c r="V77" i="12"/>
  <c r="Q77" i="12"/>
  <c r="M77" i="12"/>
  <c r="V76" i="12"/>
  <c r="Q76" i="12"/>
  <c r="M76" i="12"/>
  <c r="V75" i="12"/>
  <c r="Q75" i="12"/>
  <c r="M75" i="12"/>
  <c r="AB74" i="12"/>
  <c r="V74" i="12"/>
  <c r="V461" i="12" s="1"/>
  <c r="S74" i="12"/>
  <c r="S461" i="12" s="1"/>
  <c r="O74" i="12"/>
  <c r="O461" i="12" s="1"/>
  <c r="N74" i="12"/>
  <c r="N461" i="12" s="1"/>
  <c r="L74" i="12"/>
  <c r="L461" i="12" s="1"/>
  <c r="K74" i="12"/>
  <c r="K461" i="12" s="1"/>
  <c r="Y73" i="12"/>
  <c r="V73" i="12"/>
  <c r="Q73" i="12"/>
  <c r="M73" i="12"/>
  <c r="Y72" i="12"/>
  <c r="V72" i="12"/>
  <c r="Q72" i="12"/>
  <c r="M72" i="12"/>
  <c r="Y71" i="12"/>
  <c r="V71" i="12"/>
  <c r="Q71" i="12"/>
  <c r="M71" i="12"/>
  <c r="AB70" i="12"/>
  <c r="AA70" i="12"/>
  <c r="Z70" i="12"/>
  <c r="Y70" i="12" s="1"/>
  <c r="X70" i="12"/>
  <c r="W70" i="12"/>
  <c r="T70" i="12"/>
  <c r="S70" i="12"/>
  <c r="O70" i="12"/>
  <c r="N70" i="12"/>
  <c r="K70" i="12"/>
  <c r="J70" i="12"/>
  <c r="M69" i="12"/>
  <c r="M68" i="12"/>
  <c r="M67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L66" i="12"/>
  <c r="K66" i="12"/>
  <c r="J66" i="12"/>
  <c r="I66" i="12"/>
  <c r="H66" i="12"/>
  <c r="Y64" i="12"/>
  <c r="Y62" i="12" s="1"/>
  <c r="V64" i="12"/>
  <c r="V62" i="12" s="1"/>
  <c r="Q64" i="12"/>
  <c r="Q62" i="12" s="1"/>
  <c r="M64" i="12"/>
  <c r="M63" i="12"/>
  <c r="H63" i="12"/>
  <c r="H62" i="12" s="1"/>
  <c r="AB62" i="12"/>
  <c r="AA62" i="12"/>
  <c r="Z62" i="12"/>
  <c r="X62" i="12"/>
  <c r="W62" i="12"/>
  <c r="U62" i="12"/>
  <c r="T62" i="12"/>
  <c r="S62" i="12"/>
  <c r="R62" i="12"/>
  <c r="P62" i="12"/>
  <c r="O62" i="12"/>
  <c r="N62" i="12"/>
  <c r="L62" i="12"/>
  <c r="K62" i="12"/>
  <c r="J62" i="12"/>
  <c r="I62" i="12"/>
  <c r="Q61" i="12"/>
  <c r="M61" i="12"/>
  <c r="M60" i="12"/>
  <c r="M59" i="12"/>
  <c r="M58" i="12"/>
  <c r="M57" i="12"/>
  <c r="M54" i="12"/>
  <c r="M53" i="12"/>
  <c r="M52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L51" i="12"/>
  <c r="K51" i="12"/>
  <c r="J51" i="12"/>
  <c r="I51" i="12"/>
  <c r="H51" i="12"/>
  <c r="AC50" i="12"/>
  <c r="Y49" i="12"/>
  <c r="V49" i="12"/>
  <c r="Q49" i="12"/>
  <c r="M49" i="12"/>
  <c r="Y48" i="12"/>
  <c r="V48" i="12"/>
  <c r="Q48" i="12"/>
  <c r="Q46" i="12" s="1"/>
  <c r="M48" i="12"/>
  <c r="M527" i="12" s="1"/>
  <c r="M47" i="12"/>
  <c r="M46" i="12" s="1"/>
  <c r="AB46" i="12"/>
  <c r="AA46" i="12"/>
  <c r="Z46" i="12"/>
  <c r="Y46" i="12"/>
  <c r="X46" i="12"/>
  <c r="W46" i="12"/>
  <c r="V46" i="12"/>
  <c r="U46" i="12"/>
  <c r="T46" i="12"/>
  <c r="S46" i="12"/>
  <c r="R46" i="12"/>
  <c r="P46" i="12"/>
  <c r="O46" i="12"/>
  <c r="N46" i="12"/>
  <c r="L46" i="12"/>
  <c r="K46" i="12"/>
  <c r="J46" i="12"/>
  <c r="I46" i="12"/>
  <c r="H46" i="12"/>
  <c r="M45" i="12"/>
  <c r="AB44" i="12"/>
  <c r="AB38" i="12" s="1"/>
  <c r="M44" i="12"/>
  <c r="M43" i="12"/>
  <c r="M42" i="12"/>
  <c r="M41" i="12"/>
  <c r="M40" i="12"/>
  <c r="M39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L38" i="12"/>
  <c r="K38" i="12"/>
  <c r="J38" i="12"/>
  <c r="I38" i="12"/>
  <c r="H38" i="12"/>
  <c r="AC37" i="12"/>
  <c r="AB36" i="12"/>
  <c r="AB35" i="12" s="1"/>
  <c r="M36" i="12"/>
  <c r="AC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M34" i="12"/>
  <c r="M33" i="12"/>
  <c r="Y32" i="12"/>
  <c r="V32" i="12"/>
  <c r="V31" i="12" s="1"/>
  <c r="Q32" i="12"/>
  <c r="Q31" i="12" s="1"/>
  <c r="M32" i="12"/>
  <c r="AC31" i="12"/>
  <c r="AB31" i="12"/>
  <c r="AA31" i="12"/>
  <c r="Z31" i="12"/>
  <c r="Y31" i="12"/>
  <c r="X31" i="12"/>
  <c r="W31" i="12"/>
  <c r="U31" i="12"/>
  <c r="T31" i="12"/>
  <c r="S31" i="12"/>
  <c r="R31" i="12"/>
  <c r="P31" i="12"/>
  <c r="O31" i="12"/>
  <c r="N31" i="12"/>
  <c r="L31" i="12"/>
  <c r="K31" i="12"/>
  <c r="J31" i="12"/>
  <c r="I31" i="12"/>
  <c r="H31" i="12"/>
  <c r="M30" i="12"/>
  <c r="M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L28" i="12"/>
  <c r="K28" i="12"/>
  <c r="J28" i="12"/>
  <c r="I28" i="12"/>
  <c r="H28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M25" i="12"/>
  <c r="M24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L23" i="12"/>
  <c r="K23" i="12"/>
  <c r="J23" i="12"/>
  <c r="I23" i="12"/>
  <c r="H23" i="12"/>
  <c r="M22" i="12"/>
  <c r="M21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K20" i="12"/>
  <c r="J20" i="12"/>
  <c r="I20" i="12"/>
  <c r="H20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M17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V15" i="12"/>
  <c r="V14" i="12" s="1"/>
  <c r="Q15" i="12"/>
  <c r="M15" i="12"/>
  <c r="M14" i="12" s="1"/>
  <c r="AB14" i="12"/>
  <c r="AA14" i="12"/>
  <c r="Z14" i="12"/>
  <c r="Y14" i="12"/>
  <c r="X14" i="12"/>
  <c r="W14" i="12"/>
  <c r="U14" i="12"/>
  <c r="T14" i="12"/>
  <c r="S14" i="12"/>
  <c r="R14" i="12"/>
  <c r="Q14" i="12"/>
  <c r="P14" i="12"/>
  <c r="O14" i="12"/>
  <c r="N14" i="12"/>
  <c r="L14" i="12"/>
  <c r="K14" i="12"/>
  <c r="J14" i="12"/>
  <c r="I14" i="12"/>
  <c r="H14" i="12"/>
  <c r="AC13" i="12"/>
  <c r="P37" i="12" l="1"/>
  <c r="N458" i="14"/>
  <c r="M458" i="14" s="1"/>
  <c r="M386" i="14"/>
  <c r="N37" i="12"/>
  <c r="O37" i="13"/>
  <c r="O37" i="12"/>
  <c r="V235" i="12"/>
  <c r="V229" i="12" s="1"/>
  <c r="AA37" i="13"/>
  <c r="V235" i="13"/>
  <c r="V229" i="13" s="1"/>
  <c r="AA455" i="14"/>
  <c r="N503" i="14"/>
  <c r="S37" i="13"/>
  <c r="W37" i="13"/>
  <c r="AB441" i="12"/>
  <c r="P37" i="13"/>
  <c r="Y37" i="12"/>
  <c r="N37" i="13"/>
  <c r="M133" i="13"/>
  <c r="AA37" i="12"/>
  <c r="AA207" i="13"/>
  <c r="U37" i="12"/>
  <c r="S37" i="12"/>
  <c r="W37" i="12"/>
  <c r="R37" i="13"/>
  <c r="V37" i="13"/>
  <c r="Z37" i="13"/>
  <c r="Q101" i="13"/>
  <c r="V460" i="12"/>
  <c r="U37" i="13"/>
  <c r="Y37" i="13"/>
  <c r="AA207" i="12"/>
  <c r="Y430" i="12"/>
  <c r="Y452" i="12" s="1"/>
  <c r="Y475" i="12" s="1"/>
  <c r="H229" i="13"/>
  <c r="AD162" i="14"/>
  <c r="M520" i="14"/>
  <c r="W13" i="12"/>
  <c r="AA13" i="12"/>
  <c r="Y13" i="12"/>
  <c r="Y457" i="12"/>
  <c r="H65" i="12"/>
  <c r="H50" i="12" s="1"/>
  <c r="U104" i="13"/>
  <c r="S264" i="13"/>
  <c r="V466" i="14"/>
  <c r="V465" i="14" s="1"/>
  <c r="AE162" i="14"/>
  <c r="X13" i="12"/>
  <c r="AB13" i="12"/>
  <c r="T37" i="13"/>
  <c r="X37" i="13"/>
  <c r="AF262" i="12"/>
  <c r="M394" i="12"/>
  <c r="M387" i="12" s="1"/>
  <c r="T264" i="13"/>
  <c r="AB441" i="13"/>
  <c r="U229" i="13"/>
  <c r="AF262" i="13"/>
  <c r="O386" i="13"/>
  <c r="S386" i="13"/>
  <c r="M394" i="13"/>
  <c r="M387" i="13" s="1"/>
  <c r="Y386" i="13"/>
  <c r="T37" i="12"/>
  <c r="X37" i="12"/>
  <c r="X229" i="13"/>
  <c r="O264" i="13"/>
  <c r="W386" i="13"/>
  <c r="AA386" i="13"/>
  <c r="M415" i="13"/>
  <c r="AB37" i="12"/>
  <c r="N96" i="12"/>
  <c r="Q37" i="13"/>
  <c r="O96" i="13"/>
  <c r="K229" i="13"/>
  <c r="M230" i="13"/>
  <c r="J466" i="12"/>
  <c r="J465" i="12" s="1"/>
  <c r="Q101" i="12"/>
  <c r="Z13" i="13"/>
  <c r="AB37" i="13"/>
  <c r="P229" i="13"/>
  <c r="T229" i="13"/>
  <c r="Q386" i="13"/>
  <c r="U386" i="13"/>
  <c r="M405" i="13"/>
  <c r="S455" i="13"/>
  <c r="Q455" i="13" s="1"/>
  <c r="AF229" i="14"/>
  <c r="N455" i="12"/>
  <c r="M455" i="12" s="1"/>
  <c r="L229" i="13"/>
  <c r="U264" i="13"/>
  <c r="V458" i="14"/>
  <c r="R37" i="12"/>
  <c r="V37" i="12"/>
  <c r="Z37" i="12"/>
  <c r="M101" i="12"/>
  <c r="S455" i="12"/>
  <c r="Q455" i="12" s="1"/>
  <c r="J229" i="13"/>
  <c r="O229" i="13"/>
  <c r="S229" i="13"/>
  <c r="W229" i="13"/>
  <c r="AF50" i="14"/>
  <c r="Y286" i="14"/>
  <c r="Y285" i="14" s="1"/>
  <c r="Y408" i="14" s="1"/>
  <c r="Y474" i="14" s="1"/>
  <c r="Y473" i="14" s="1"/>
  <c r="Y466" i="14"/>
  <c r="Y465" i="14" s="1"/>
  <c r="J408" i="14"/>
  <c r="J474" i="14" s="1"/>
  <c r="J473" i="14" s="1"/>
  <c r="AD262" i="12"/>
  <c r="Y430" i="13"/>
  <c r="Y452" i="13" s="1"/>
  <c r="Y475" i="13" s="1"/>
  <c r="W455" i="14"/>
  <c r="V455" i="14" s="1"/>
  <c r="W13" i="13"/>
  <c r="AA13" i="13"/>
  <c r="R65" i="13"/>
  <c r="R50" i="13" s="1"/>
  <c r="Q229" i="13"/>
  <c r="AD262" i="13"/>
  <c r="M207" i="14"/>
  <c r="I229" i="13"/>
  <c r="N229" i="13"/>
  <c r="R229" i="13"/>
  <c r="Y229" i="13"/>
  <c r="M255" i="13"/>
  <c r="R264" i="13"/>
  <c r="Z13" i="12"/>
  <c r="O96" i="12"/>
  <c r="M405" i="12"/>
  <c r="AB13" i="13"/>
  <c r="O520" i="13"/>
  <c r="Q135" i="13"/>
  <c r="S134" i="13"/>
  <c r="Q134" i="13" s="1"/>
  <c r="Q37" i="12"/>
  <c r="V430" i="12"/>
  <c r="M441" i="12"/>
  <c r="Y13" i="13"/>
  <c r="N96" i="13"/>
  <c r="L65" i="12"/>
  <c r="L50" i="12" s="1"/>
  <c r="AA65" i="12"/>
  <c r="AA50" i="12" s="1"/>
  <c r="V347" i="12"/>
  <c r="V343" i="12" s="1"/>
  <c r="X13" i="13"/>
  <c r="Z104" i="13"/>
  <c r="N520" i="13"/>
  <c r="M129" i="13"/>
  <c r="S162" i="13"/>
  <c r="W162" i="13"/>
  <c r="AA162" i="13"/>
  <c r="V430" i="13"/>
  <c r="M441" i="13"/>
  <c r="W465" i="14"/>
  <c r="R13" i="13"/>
  <c r="I37" i="13"/>
  <c r="K65" i="13"/>
  <c r="K50" i="13" s="1"/>
  <c r="X65" i="13"/>
  <c r="X50" i="13" s="1"/>
  <c r="Y105" i="13"/>
  <c r="Y104" i="13" s="1"/>
  <c r="N105" i="13"/>
  <c r="N104" i="13" s="1"/>
  <c r="M119" i="13"/>
  <c r="K37" i="12"/>
  <c r="M129" i="12"/>
  <c r="AA105" i="12"/>
  <c r="AA104" i="12" s="1"/>
  <c r="Y65" i="12"/>
  <c r="Y50" i="12" s="1"/>
  <c r="M78" i="12"/>
  <c r="M508" i="12" s="1"/>
  <c r="I104" i="12"/>
  <c r="L105" i="12"/>
  <c r="L104" i="12" s="1"/>
  <c r="O207" i="12"/>
  <c r="W207" i="12"/>
  <c r="K386" i="12"/>
  <c r="Y458" i="14"/>
  <c r="Y455" i="14" s="1"/>
  <c r="AE229" i="14"/>
  <c r="Q347" i="12"/>
  <c r="Q343" i="12" s="1"/>
  <c r="J13" i="13"/>
  <c r="M235" i="13"/>
  <c r="P65" i="14"/>
  <c r="P50" i="14" s="1"/>
  <c r="P408" i="14" s="1"/>
  <c r="P474" i="14" s="1"/>
  <c r="P473" i="14" s="1"/>
  <c r="Q13" i="12"/>
  <c r="U13" i="12"/>
  <c r="H13" i="12"/>
  <c r="L13" i="12"/>
  <c r="I37" i="12"/>
  <c r="M51" i="12"/>
  <c r="N65" i="12"/>
  <c r="N50" i="12" s="1"/>
  <c r="AB65" i="12"/>
  <c r="AB50" i="12" s="1"/>
  <c r="M66" i="12"/>
  <c r="J65" i="12"/>
  <c r="J50" i="12" s="1"/>
  <c r="M70" i="12"/>
  <c r="V70" i="12"/>
  <c r="U70" i="12" s="1"/>
  <c r="M74" i="12"/>
  <c r="M461" i="12" s="1"/>
  <c r="M84" i="12"/>
  <c r="Q84" i="12"/>
  <c r="P84" i="12" s="1"/>
  <c r="V84" i="12"/>
  <c r="U84" i="12" s="1"/>
  <c r="M90" i="12"/>
  <c r="M463" i="12" s="1"/>
  <c r="P104" i="12"/>
  <c r="R104" i="12"/>
  <c r="T104" i="12"/>
  <c r="X104" i="12"/>
  <c r="Z104" i="12"/>
  <c r="M119" i="12"/>
  <c r="M124" i="12"/>
  <c r="O520" i="12"/>
  <c r="M133" i="12"/>
  <c r="I207" i="12"/>
  <c r="O264" i="12"/>
  <c r="W264" i="12"/>
  <c r="V265" i="12"/>
  <c r="V264" i="12" s="1"/>
  <c r="P264" i="12"/>
  <c r="J286" i="12"/>
  <c r="J285" i="12" s="1"/>
  <c r="S286" i="12"/>
  <c r="S285" i="12" s="1"/>
  <c r="M375" i="12"/>
  <c r="M374" i="12" s="1"/>
  <c r="J207" i="13"/>
  <c r="Z229" i="13"/>
  <c r="AB229" i="13"/>
  <c r="AA460" i="13"/>
  <c r="M105" i="14"/>
  <c r="M104" i="14" s="1"/>
  <c r="V452" i="14"/>
  <c r="V475" i="14" s="1"/>
  <c r="N408" i="14"/>
  <c r="N474" i="14" s="1"/>
  <c r="AD229" i="14"/>
  <c r="Y105" i="12"/>
  <c r="Y104" i="12" s="1"/>
  <c r="I229" i="12"/>
  <c r="K229" i="12"/>
  <c r="N229" i="12"/>
  <c r="P229" i="12"/>
  <c r="R229" i="12"/>
  <c r="T229" i="12"/>
  <c r="X229" i="12"/>
  <c r="M230" i="12"/>
  <c r="H229" i="12"/>
  <c r="L229" i="12"/>
  <c r="Y229" i="12"/>
  <c r="M255" i="12"/>
  <c r="H408" i="14"/>
  <c r="H474" i="14" s="1"/>
  <c r="H473" i="14" s="1"/>
  <c r="I162" i="12"/>
  <c r="W105" i="12"/>
  <c r="W104" i="12" s="1"/>
  <c r="Q149" i="12"/>
  <c r="Q142" i="12" s="1"/>
  <c r="M149" i="12"/>
  <c r="M142" i="12" s="1"/>
  <c r="H207" i="12"/>
  <c r="J207" i="12"/>
  <c r="L207" i="12"/>
  <c r="Q207" i="12"/>
  <c r="S207" i="12"/>
  <c r="K207" i="12"/>
  <c r="M221" i="12"/>
  <c r="N264" i="12"/>
  <c r="Q386" i="12"/>
  <c r="U386" i="12"/>
  <c r="Y386" i="12"/>
  <c r="V456" i="12"/>
  <c r="M137" i="13"/>
  <c r="Y303" i="13"/>
  <c r="M360" i="13"/>
  <c r="M356" i="13" s="1"/>
  <c r="V457" i="13"/>
  <c r="AE104" i="14"/>
  <c r="AA408" i="14"/>
  <c r="AA474" i="14" s="1"/>
  <c r="AA473" i="14" s="1"/>
  <c r="Y374" i="12"/>
  <c r="AA229" i="13"/>
  <c r="M229" i="14"/>
  <c r="AB408" i="14"/>
  <c r="W408" i="14"/>
  <c r="W474" i="14" s="1"/>
  <c r="W473" i="14" s="1"/>
  <c r="W538" i="14" s="1"/>
  <c r="V286" i="14"/>
  <c r="V285" i="14" s="1"/>
  <c r="M162" i="14"/>
  <c r="M503" i="14"/>
  <c r="Q286" i="14"/>
  <c r="Q285" i="14" s="1"/>
  <c r="J13" i="12"/>
  <c r="O13" i="12"/>
  <c r="S13" i="12"/>
  <c r="N13" i="12"/>
  <c r="P13" i="12"/>
  <c r="R13" i="12"/>
  <c r="T13" i="12"/>
  <c r="I13" i="12"/>
  <c r="K13" i="12"/>
  <c r="M23" i="12"/>
  <c r="M62" i="12"/>
  <c r="O65" i="12"/>
  <c r="O50" i="12" s="1"/>
  <c r="H466" i="12"/>
  <c r="H465" i="12" s="1"/>
  <c r="J104" i="12"/>
  <c r="H162" i="12"/>
  <c r="J162" i="12"/>
  <c r="L162" i="12"/>
  <c r="O162" i="12"/>
  <c r="S162" i="12"/>
  <c r="U162" i="12"/>
  <c r="W162" i="12"/>
  <c r="Y162" i="12"/>
  <c r="AA162" i="12"/>
  <c r="K162" i="12"/>
  <c r="M173" i="12"/>
  <c r="O229" i="12"/>
  <c r="Q229" i="12"/>
  <c r="S229" i="12"/>
  <c r="U229" i="12"/>
  <c r="W229" i="12"/>
  <c r="M235" i="12"/>
  <c r="H264" i="12"/>
  <c r="J264" i="12"/>
  <c r="L264" i="12"/>
  <c r="R264" i="12"/>
  <c r="T264" i="12"/>
  <c r="X264" i="12"/>
  <c r="K264" i="12"/>
  <c r="S264" i="12"/>
  <c r="U264" i="12"/>
  <c r="M276" i="12"/>
  <c r="W286" i="12"/>
  <c r="W285" i="12" s="1"/>
  <c r="Y303" i="12"/>
  <c r="O286" i="12"/>
  <c r="O285" i="12" s="1"/>
  <c r="P286" i="12"/>
  <c r="P285" i="12" s="1"/>
  <c r="R286" i="12"/>
  <c r="R285" i="12" s="1"/>
  <c r="M360" i="12"/>
  <c r="M356" i="12" s="1"/>
  <c r="N13" i="13"/>
  <c r="V13" i="13"/>
  <c r="AB65" i="13"/>
  <c r="AB50" i="13" s="1"/>
  <c r="M66" i="13"/>
  <c r="N162" i="13"/>
  <c r="M163" i="13"/>
  <c r="U162" i="13"/>
  <c r="Y162" i="13"/>
  <c r="M184" i="13"/>
  <c r="M187" i="13"/>
  <c r="M202" i="13"/>
  <c r="M191" i="13" s="1"/>
  <c r="H207" i="13"/>
  <c r="L207" i="13"/>
  <c r="O207" i="13"/>
  <c r="W207" i="13"/>
  <c r="N264" i="13"/>
  <c r="P264" i="13"/>
  <c r="X264" i="13"/>
  <c r="W264" i="13"/>
  <c r="M276" i="13"/>
  <c r="W286" i="13"/>
  <c r="W285" i="13" s="1"/>
  <c r="AA286" i="13"/>
  <c r="AA285" i="13" s="1"/>
  <c r="M318" i="13"/>
  <c r="I286" i="13"/>
  <c r="I285" i="13" s="1"/>
  <c r="M375" i="13"/>
  <c r="M374" i="13" s="1"/>
  <c r="Y374" i="13"/>
  <c r="Z460" i="13"/>
  <c r="Y460" i="13"/>
  <c r="V65" i="14"/>
  <c r="V50" i="14" s="1"/>
  <c r="Z408" i="14"/>
  <c r="Z474" i="14" s="1"/>
  <c r="Z473" i="14" s="1"/>
  <c r="Z538" i="14" s="1"/>
  <c r="T408" i="14"/>
  <c r="T474" i="14" s="1"/>
  <c r="T473" i="14" s="1"/>
  <c r="M13" i="14"/>
  <c r="M286" i="14"/>
  <c r="M285" i="14" s="1"/>
  <c r="Q70" i="12"/>
  <c r="P70" i="12" s="1"/>
  <c r="S65" i="12"/>
  <c r="S50" i="12" s="1"/>
  <c r="I65" i="12"/>
  <c r="I50" i="12" s="1"/>
  <c r="K65" i="12"/>
  <c r="K50" i="12" s="1"/>
  <c r="N105" i="12"/>
  <c r="N104" i="12" s="1"/>
  <c r="AB105" i="12"/>
  <c r="AB104" i="12" s="1"/>
  <c r="M524" i="13"/>
  <c r="M101" i="13"/>
  <c r="AB105" i="13"/>
  <c r="AB104" i="13" s="1"/>
  <c r="V105" i="13"/>
  <c r="V104" i="13" s="1"/>
  <c r="X104" i="13"/>
  <c r="M515" i="12"/>
  <c r="M530" i="12"/>
  <c r="M532" i="12" s="1"/>
  <c r="M478" i="12"/>
  <c r="W65" i="12"/>
  <c r="W50" i="12" s="1"/>
  <c r="H104" i="12"/>
  <c r="O105" i="12"/>
  <c r="O104" i="12" s="1"/>
  <c r="U104" i="12"/>
  <c r="Y207" i="12"/>
  <c r="U207" i="12"/>
  <c r="J229" i="12"/>
  <c r="L286" i="12"/>
  <c r="L285" i="12" s="1"/>
  <c r="U286" i="12"/>
  <c r="U285" i="12" s="1"/>
  <c r="K286" i="12"/>
  <c r="K285" i="12" s="1"/>
  <c r="I286" i="12"/>
  <c r="I285" i="12" s="1"/>
  <c r="S207" i="13"/>
  <c r="X286" i="13"/>
  <c r="X285" i="13" s="1"/>
  <c r="I408" i="14"/>
  <c r="I474" i="14" s="1"/>
  <c r="I473" i="14" s="1"/>
  <c r="U65" i="14"/>
  <c r="U50" i="14" s="1"/>
  <c r="AE50" i="14" s="1"/>
  <c r="M65" i="14"/>
  <c r="M50" i="14" s="1"/>
  <c r="AF104" i="14"/>
  <c r="O408" i="14"/>
  <c r="O474" i="14" s="1"/>
  <c r="O473" i="14" s="1"/>
  <c r="M31" i="12"/>
  <c r="L466" i="12"/>
  <c r="L465" i="12" s="1"/>
  <c r="K105" i="12"/>
  <c r="K104" i="12" s="1"/>
  <c r="V105" i="12"/>
  <c r="V104" i="12" s="1"/>
  <c r="M187" i="12"/>
  <c r="N207" i="12"/>
  <c r="P207" i="12"/>
  <c r="R207" i="12"/>
  <c r="M208" i="12"/>
  <c r="Z229" i="12"/>
  <c r="AB229" i="12"/>
  <c r="AA229" i="12"/>
  <c r="M318" i="12"/>
  <c r="AB347" i="12"/>
  <c r="AB343" i="12" s="1"/>
  <c r="M370" i="12"/>
  <c r="V370" i="12"/>
  <c r="Q370" i="12"/>
  <c r="Q374" i="12"/>
  <c r="V374" i="12"/>
  <c r="V387" i="12"/>
  <c r="V386" i="12" s="1"/>
  <c r="M415" i="12"/>
  <c r="M423" i="12"/>
  <c r="V423" i="12"/>
  <c r="Z460" i="12"/>
  <c r="P13" i="13"/>
  <c r="T13" i="13"/>
  <c r="O13" i="13"/>
  <c r="Q13" i="13"/>
  <c r="S13" i="13"/>
  <c r="U13" i="13"/>
  <c r="H13" i="13"/>
  <c r="L13" i="13"/>
  <c r="M28" i="13"/>
  <c r="Y457" i="13"/>
  <c r="H37" i="13"/>
  <c r="J37" i="13"/>
  <c r="L37" i="13"/>
  <c r="K37" i="13"/>
  <c r="M62" i="13"/>
  <c r="O65" i="13"/>
  <c r="T65" i="13"/>
  <c r="T50" i="13" s="1"/>
  <c r="H65" i="13"/>
  <c r="H50" i="13" s="1"/>
  <c r="J65" i="13"/>
  <c r="J50" i="13" s="1"/>
  <c r="L65" i="13"/>
  <c r="K105" i="13"/>
  <c r="K104" i="13" s="1"/>
  <c r="O105" i="13"/>
  <c r="O104" i="13" s="1"/>
  <c r="AA105" i="13"/>
  <c r="AA104" i="13" s="1"/>
  <c r="M173" i="13"/>
  <c r="J162" i="13"/>
  <c r="M208" i="13"/>
  <c r="Q207" i="13"/>
  <c r="Y207" i="13"/>
  <c r="I207" i="13"/>
  <c r="K207" i="13"/>
  <c r="R207" i="13"/>
  <c r="T207" i="13"/>
  <c r="X207" i="13"/>
  <c r="M225" i="13"/>
  <c r="AB347" i="13"/>
  <c r="AB343" i="13" s="1"/>
  <c r="M370" i="13"/>
  <c r="V370" i="13"/>
  <c r="Q370" i="13"/>
  <c r="Q374" i="13"/>
  <c r="V374" i="13"/>
  <c r="V456" i="13"/>
  <c r="V460" i="13"/>
  <c r="X408" i="14"/>
  <c r="X474" i="14" s="1"/>
  <c r="X473" i="14" s="1"/>
  <c r="L408" i="14"/>
  <c r="L474" i="14" s="1"/>
  <c r="L473" i="14" s="1"/>
  <c r="K408" i="14"/>
  <c r="K474" i="14" s="1"/>
  <c r="K473" i="14" s="1"/>
  <c r="Q131" i="15"/>
  <c r="S130" i="15"/>
  <c r="P466" i="12"/>
  <c r="P465" i="12" s="1"/>
  <c r="X466" i="12"/>
  <c r="X465" i="12" s="1"/>
  <c r="V207" i="12"/>
  <c r="M347" i="12"/>
  <c r="M343" i="12" s="1"/>
  <c r="N343" i="12"/>
  <c r="N286" i="12" s="1"/>
  <c r="N285" i="12" s="1"/>
  <c r="T286" i="12"/>
  <c r="T285" i="12" s="1"/>
  <c r="X286" i="12"/>
  <c r="X285" i="12" s="1"/>
  <c r="Z207" i="13"/>
  <c r="AB207" i="13"/>
  <c r="P286" i="13"/>
  <c r="P285" i="13" s="1"/>
  <c r="R286" i="13"/>
  <c r="R285" i="13" s="1"/>
  <c r="T286" i="13"/>
  <c r="T285" i="13" s="1"/>
  <c r="Z286" i="13"/>
  <c r="Z285" i="13" s="1"/>
  <c r="M347" i="13"/>
  <c r="M343" i="13" s="1"/>
  <c r="N343" i="13"/>
  <c r="N286" i="13" s="1"/>
  <c r="N285" i="13" s="1"/>
  <c r="N386" i="13"/>
  <c r="P386" i="13"/>
  <c r="R386" i="13"/>
  <c r="T386" i="13"/>
  <c r="X386" i="13"/>
  <c r="Z386" i="13"/>
  <c r="Z452" i="13"/>
  <c r="Z475" i="13" s="1"/>
  <c r="AB452" i="13"/>
  <c r="R466" i="12"/>
  <c r="R465" i="12" s="1"/>
  <c r="T466" i="12"/>
  <c r="T465" i="12" s="1"/>
  <c r="Z466" i="12"/>
  <c r="Z465" i="12" s="1"/>
  <c r="V13" i="12"/>
  <c r="M28" i="12"/>
  <c r="H37" i="12"/>
  <c r="J37" i="12"/>
  <c r="L37" i="12"/>
  <c r="R65" i="12"/>
  <c r="R50" i="12" s="1"/>
  <c r="T65" i="12"/>
  <c r="T50" i="12" s="1"/>
  <c r="X65" i="12"/>
  <c r="X50" i="12" s="1"/>
  <c r="Z65" i="12"/>
  <c r="Z50" i="12" s="1"/>
  <c r="I466" i="12"/>
  <c r="I465" i="12" s="1"/>
  <c r="K466" i="12"/>
  <c r="K465" i="12" s="1"/>
  <c r="U466" i="12"/>
  <c r="U465" i="12" s="1"/>
  <c r="AA466" i="12"/>
  <c r="AA465" i="12" s="1"/>
  <c r="M524" i="12"/>
  <c r="N520" i="12"/>
  <c r="M137" i="12"/>
  <c r="N162" i="12"/>
  <c r="P162" i="12"/>
  <c r="R162" i="12"/>
  <c r="T162" i="12"/>
  <c r="V162" i="12"/>
  <c r="X162" i="12"/>
  <c r="Z162" i="12"/>
  <c r="AB162" i="12"/>
  <c r="M163" i="12"/>
  <c r="Q168" i="12"/>
  <c r="Q162" i="12" s="1"/>
  <c r="M168" i="12"/>
  <c r="M184" i="12"/>
  <c r="T207" i="12"/>
  <c r="X207" i="12"/>
  <c r="Z207" i="12"/>
  <c r="AB207" i="12"/>
  <c r="M225" i="12"/>
  <c r="AE262" i="12"/>
  <c r="Q265" i="12"/>
  <c r="Q264" i="12" s="1"/>
  <c r="Y265" i="12"/>
  <c r="Y264" i="12" s="1"/>
  <c r="M265" i="12"/>
  <c r="M264" i="12" s="1"/>
  <c r="AA286" i="12"/>
  <c r="AA285" i="12" s="1"/>
  <c r="H285" i="12"/>
  <c r="W386" i="12"/>
  <c r="AA386" i="12"/>
  <c r="I386" i="12"/>
  <c r="O386" i="12"/>
  <c r="S386" i="12"/>
  <c r="H386" i="12"/>
  <c r="J386" i="12"/>
  <c r="L386" i="12"/>
  <c r="Y460" i="12"/>
  <c r="AA460" i="12"/>
  <c r="I13" i="13"/>
  <c r="K13" i="13"/>
  <c r="I466" i="13"/>
  <c r="I465" i="13" s="1"/>
  <c r="I65" i="13"/>
  <c r="I50" i="13" s="1"/>
  <c r="O50" i="13"/>
  <c r="L50" i="13"/>
  <c r="N65" i="13"/>
  <c r="N50" i="13" s="1"/>
  <c r="Y84" i="13"/>
  <c r="Y65" i="13" s="1"/>
  <c r="Y50" i="13" s="1"/>
  <c r="Z65" i="13"/>
  <c r="Z50" i="13" s="1"/>
  <c r="L105" i="13"/>
  <c r="L104" i="13" s="1"/>
  <c r="S462" i="13"/>
  <c r="Q124" i="13"/>
  <c r="Q462" i="13" s="1"/>
  <c r="W105" i="13"/>
  <c r="W104" i="13" s="1"/>
  <c r="P162" i="13"/>
  <c r="R162" i="13"/>
  <c r="T162" i="13"/>
  <c r="V162" i="13"/>
  <c r="X162" i="13"/>
  <c r="Z162" i="13"/>
  <c r="AB162" i="13"/>
  <c r="H162" i="13"/>
  <c r="L162" i="13"/>
  <c r="N207" i="13"/>
  <c r="P207" i="13"/>
  <c r="H286" i="13"/>
  <c r="H285" i="13" s="1"/>
  <c r="U458" i="14"/>
  <c r="U455" i="14" s="1"/>
  <c r="M303" i="12"/>
  <c r="V303" i="12"/>
  <c r="AB303" i="12"/>
  <c r="Q303" i="12"/>
  <c r="Z286" i="12"/>
  <c r="Z285" i="12" s="1"/>
  <c r="Y347" i="12"/>
  <c r="Y343" i="12" s="1"/>
  <c r="Y318" i="12" s="1"/>
  <c r="Y466" i="12" s="1"/>
  <c r="Y465" i="12" s="1"/>
  <c r="N386" i="12"/>
  <c r="P386" i="12"/>
  <c r="R386" i="12"/>
  <c r="T386" i="12"/>
  <c r="X386" i="12"/>
  <c r="Z386" i="12"/>
  <c r="M430" i="12"/>
  <c r="M23" i="13"/>
  <c r="M31" i="13"/>
  <c r="M530" i="13"/>
  <c r="M532" i="13" s="1"/>
  <c r="M478" i="13"/>
  <c r="M51" i="13"/>
  <c r="M78" i="13"/>
  <c r="M508" i="13" s="1"/>
  <c r="P104" i="13"/>
  <c r="Q149" i="13"/>
  <c r="Q142" i="13" s="1"/>
  <c r="M149" i="13"/>
  <c r="M142" i="13" s="1"/>
  <c r="M168" i="13"/>
  <c r="I162" i="13"/>
  <c r="K162" i="13"/>
  <c r="O162" i="13"/>
  <c r="AC173" i="13"/>
  <c r="AC162" i="13" s="1"/>
  <c r="AC408" i="13" s="1"/>
  <c r="AC455" i="13" s="1"/>
  <c r="AB455" i="13" s="1"/>
  <c r="M497" i="13"/>
  <c r="M221" i="13"/>
  <c r="V207" i="13"/>
  <c r="AE262" i="13"/>
  <c r="Q265" i="13"/>
  <c r="Q264" i="13" s="1"/>
  <c r="Y265" i="13"/>
  <c r="Y264" i="13" s="1"/>
  <c r="M265" i="13"/>
  <c r="M264" i="13" s="1"/>
  <c r="V265" i="13"/>
  <c r="V264" i="13" s="1"/>
  <c r="J286" i="13"/>
  <c r="J285" i="13" s="1"/>
  <c r="L286" i="13"/>
  <c r="L285" i="13" s="1"/>
  <c r="M303" i="13"/>
  <c r="V303" i="13"/>
  <c r="AB303" i="13"/>
  <c r="Q303" i="13"/>
  <c r="Q347" i="13"/>
  <c r="Q343" i="13" s="1"/>
  <c r="Y347" i="13"/>
  <c r="Y343" i="13" s="1"/>
  <c r="Y318" i="13" s="1"/>
  <c r="Y466" i="13" s="1"/>
  <c r="Y465" i="13" s="1"/>
  <c r="V347" i="13"/>
  <c r="V343" i="13" s="1"/>
  <c r="K286" i="13"/>
  <c r="K285" i="13" s="1"/>
  <c r="O286" i="13"/>
  <c r="O285" i="13" s="1"/>
  <c r="V387" i="13"/>
  <c r="V386" i="13" s="1"/>
  <c r="I386" i="13"/>
  <c r="K386" i="13"/>
  <c r="H386" i="13"/>
  <c r="J386" i="13"/>
  <c r="L386" i="13"/>
  <c r="M423" i="13"/>
  <c r="V423" i="13"/>
  <c r="H452" i="13"/>
  <c r="H475" i="13" s="1"/>
  <c r="J452" i="13"/>
  <c r="J475" i="13" s="1"/>
  <c r="L452" i="13"/>
  <c r="L475" i="13" s="1"/>
  <c r="AD50" i="14"/>
  <c r="P458" i="14"/>
  <c r="P455" i="14" s="1"/>
  <c r="R408" i="14"/>
  <c r="R474" i="14" s="1"/>
  <c r="R473" i="14" s="1"/>
  <c r="S133" i="14"/>
  <c r="Q134" i="14"/>
  <c r="Q133" i="14" s="1"/>
  <c r="Q461" i="14"/>
  <c r="Q460" i="14"/>
  <c r="N475" i="14"/>
  <c r="M452" i="14"/>
  <c r="M466" i="14"/>
  <c r="M465" i="14" s="1"/>
  <c r="N465" i="14"/>
  <c r="Q65" i="14"/>
  <c r="Q50" i="14" s="1"/>
  <c r="H104" i="13"/>
  <c r="J104" i="13"/>
  <c r="R104" i="13"/>
  <c r="T104" i="13"/>
  <c r="M456" i="13"/>
  <c r="N455" i="13"/>
  <c r="M455" i="13" s="1"/>
  <c r="M515" i="13"/>
  <c r="K466" i="13"/>
  <c r="K465" i="13" s="1"/>
  <c r="U466" i="13"/>
  <c r="U465" i="13" s="1"/>
  <c r="W466" i="13"/>
  <c r="W465" i="13" s="1"/>
  <c r="AA466" i="13"/>
  <c r="AA465" i="13" s="1"/>
  <c r="Q168" i="13"/>
  <c r="Q162" i="13" s="1"/>
  <c r="N191" i="13"/>
  <c r="Y456" i="13"/>
  <c r="S286" i="13"/>
  <c r="S285" i="13" s="1"/>
  <c r="U286" i="13"/>
  <c r="U285" i="13" s="1"/>
  <c r="N452" i="13"/>
  <c r="N475" i="13" s="1"/>
  <c r="M430" i="13"/>
  <c r="P452" i="13"/>
  <c r="P475" i="13" s="1"/>
  <c r="R452" i="13"/>
  <c r="R475" i="13" s="1"/>
  <c r="V415" i="13"/>
  <c r="AB530" i="13"/>
  <c r="I452" i="13"/>
  <c r="I475" i="13" s="1"/>
  <c r="K452" i="13"/>
  <c r="K475" i="13" s="1"/>
  <c r="O452" i="13"/>
  <c r="O475" i="13" s="1"/>
  <c r="Q452" i="13"/>
  <c r="Q475" i="13" s="1"/>
  <c r="S452" i="13"/>
  <c r="S475" i="13" s="1"/>
  <c r="U452" i="13"/>
  <c r="U475" i="13" s="1"/>
  <c r="W452" i="13"/>
  <c r="V452" i="13" s="1"/>
  <c r="V475" i="13" s="1"/>
  <c r="AB538" i="13"/>
  <c r="M20" i="13"/>
  <c r="M38" i="13"/>
  <c r="M37" i="13" s="1"/>
  <c r="S65" i="13"/>
  <c r="S50" i="13" s="1"/>
  <c r="W65" i="13"/>
  <c r="W50" i="13" s="1"/>
  <c r="AA65" i="13"/>
  <c r="AA50" i="13" s="1"/>
  <c r="H466" i="13"/>
  <c r="H465" i="13" s="1"/>
  <c r="J466" i="13"/>
  <c r="J465" i="13" s="1"/>
  <c r="L466" i="13"/>
  <c r="L465" i="13" s="1"/>
  <c r="P466" i="13"/>
  <c r="P465" i="13" s="1"/>
  <c r="R466" i="13"/>
  <c r="R465" i="13" s="1"/>
  <c r="T466" i="13"/>
  <c r="T465" i="13" s="1"/>
  <c r="X466" i="13"/>
  <c r="X465" i="13" s="1"/>
  <c r="Z466" i="13"/>
  <c r="Z465" i="13" s="1"/>
  <c r="M70" i="13"/>
  <c r="Q70" i="13"/>
  <c r="P70" i="13" s="1"/>
  <c r="V70" i="13"/>
  <c r="U70" i="13" s="1"/>
  <c r="M74" i="13"/>
  <c r="M461" i="13" s="1"/>
  <c r="M84" i="13"/>
  <c r="Q84" i="13"/>
  <c r="P84" i="13" s="1"/>
  <c r="V84" i="13"/>
  <c r="U84" i="13" s="1"/>
  <c r="M90" i="13"/>
  <c r="M463" i="13" s="1"/>
  <c r="L458" i="13"/>
  <c r="W458" i="13"/>
  <c r="W455" i="13" s="1"/>
  <c r="AA458" i="13"/>
  <c r="K458" i="13"/>
  <c r="O458" i="13"/>
  <c r="T458" i="13"/>
  <c r="T455" i="13" s="1"/>
  <c r="X458" i="13"/>
  <c r="X455" i="13" s="1"/>
  <c r="Z458" i="13"/>
  <c r="Z455" i="13" s="1"/>
  <c r="O466" i="13"/>
  <c r="O465" i="13" s="1"/>
  <c r="O503" i="13"/>
  <c r="N462" i="13"/>
  <c r="M462" i="13"/>
  <c r="Q530" i="13"/>
  <c r="Q534" i="13"/>
  <c r="V534" i="13"/>
  <c r="K460" i="13"/>
  <c r="N460" i="13"/>
  <c r="M460" i="13" s="1"/>
  <c r="S460" i="13"/>
  <c r="M486" i="13"/>
  <c r="M490" i="13"/>
  <c r="N466" i="13"/>
  <c r="Q74" i="13"/>
  <c r="Q90" i="13"/>
  <c r="Q463" i="13" s="1"/>
  <c r="M124" i="13"/>
  <c r="V530" i="13"/>
  <c r="P532" i="13"/>
  <c r="S134" i="12"/>
  <c r="AC173" i="12"/>
  <c r="AC162" i="12" s="1"/>
  <c r="AC408" i="12" s="1"/>
  <c r="AC455" i="12" s="1"/>
  <c r="AB455" i="12" s="1"/>
  <c r="M497" i="12"/>
  <c r="M202" i="12"/>
  <c r="M191" i="12" s="1"/>
  <c r="W466" i="12"/>
  <c r="W465" i="12" s="1"/>
  <c r="K458" i="12"/>
  <c r="O458" i="12"/>
  <c r="T458" i="12"/>
  <c r="T455" i="12" s="1"/>
  <c r="X458" i="12"/>
  <c r="X455" i="12" s="1"/>
  <c r="Z458" i="12"/>
  <c r="Z455" i="12" s="1"/>
  <c r="V415" i="12"/>
  <c r="AB530" i="12"/>
  <c r="I452" i="12"/>
  <c r="I475" i="12" s="1"/>
  <c r="K452" i="12"/>
  <c r="K475" i="12" s="1"/>
  <c r="O452" i="12"/>
  <c r="O475" i="12" s="1"/>
  <c r="Q452" i="12"/>
  <c r="Q475" i="12" s="1"/>
  <c r="S452" i="12"/>
  <c r="S475" i="12" s="1"/>
  <c r="U452" i="12"/>
  <c r="U475" i="12" s="1"/>
  <c r="W452" i="12"/>
  <c r="V452" i="12" s="1"/>
  <c r="V475" i="12" s="1"/>
  <c r="L458" i="12"/>
  <c r="W458" i="12"/>
  <c r="W455" i="12" s="1"/>
  <c r="AA458" i="12"/>
  <c r="H452" i="12"/>
  <c r="H475" i="12" s="1"/>
  <c r="J452" i="12"/>
  <c r="J475" i="12" s="1"/>
  <c r="L452" i="12"/>
  <c r="L475" i="12" s="1"/>
  <c r="N452" i="12"/>
  <c r="P452" i="12"/>
  <c r="P475" i="12" s="1"/>
  <c r="R452" i="12"/>
  <c r="R475" i="12" s="1"/>
  <c r="Z452" i="12"/>
  <c r="Z475" i="12" s="1"/>
  <c r="AB452" i="12"/>
  <c r="AB538" i="12"/>
  <c r="V457" i="12"/>
  <c r="M20" i="12"/>
  <c r="M38" i="12"/>
  <c r="M37" i="12" s="1"/>
  <c r="O466" i="12"/>
  <c r="O465" i="12" s="1"/>
  <c r="O503" i="12"/>
  <c r="N462" i="12"/>
  <c r="M462" i="12"/>
  <c r="Q124" i="12"/>
  <c r="Q530" i="12"/>
  <c r="Q534" i="12"/>
  <c r="V534" i="12"/>
  <c r="K460" i="12"/>
  <c r="N460" i="12"/>
  <c r="M460" i="12" s="1"/>
  <c r="S460" i="12"/>
  <c r="M486" i="12"/>
  <c r="M490" i="12"/>
  <c r="N466" i="12"/>
  <c r="Q74" i="12"/>
  <c r="Q90" i="12"/>
  <c r="Q463" i="12" s="1"/>
  <c r="V530" i="12"/>
  <c r="P532" i="12"/>
  <c r="AF229" i="12" l="1"/>
  <c r="AE104" i="12"/>
  <c r="AF104" i="12"/>
  <c r="AD285" i="12"/>
  <c r="AE162" i="13"/>
  <c r="M207" i="12"/>
  <c r="U65" i="12"/>
  <c r="U50" i="12" s="1"/>
  <c r="U408" i="12" s="1"/>
  <c r="U474" i="12" s="1"/>
  <c r="U473" i="12" s="1"/>
  <c r="M207" i="13"/>
  <c r="M520" i="13"/>
  <c r="M386" i="13"/>
  <c r="V65" i="12"/>
  <c r="V50" i="12" s="1"/>
  <c r="N503" i="13"/>
  <c r="N458" i="13"/>
  <c r="M458" i="13" s="1"/>
  <c r="AE229" i="12"/>
  <c r="AF229" i="13"/>
  <c r="AF162" i="13"/>
  <c r="M229" i="13"/>
  <c r="AD162" i="12"/>
  <c r="AF162" i="12"/>
  <c r="M520" i="12"/>
  <c r="AE229" i="13"/>
  <c r="AD229" i="12"/>
  <c r="AF104" i="13"/>
  <c r="AE104" i="13"/>
  <c r="U65" i="13"/>
  <c r="U50" i="13" s="1"/>
  <c r="AE50" i="13" s="1"/>
  <c r="Y286" i="13"/>
  <c r="Y285" i="13" s="1"/>
  <c r="Y408" i="13" s="1"/>
  <c r="Y474" i="13" s="1"/>
  <c r="Y473" i="13" s="1"/>
  <c r="AE162" i="12"/>
  <c r="M105" i="12"/>
  <c r="M65" i="12"/>
  <c r="Q133" i="13"/>
  <c r="T408" i="12"/>
  <c r="T474" i="12" s="1"/>
  <c r="T473" i="12" s="1"/>
  <c r="V458" i="12"/>
  <c r="M452" i="12"/>
  <c r="AD229" i="13"/>
  <c r="AA455" i="13"/>
  <c r="V408" i="14"/>
  <c r="V474" i="14" s="1"/>
  <c r="V473" i="14" s="1"/>
  <c r="V538" i="14" s="1"/>
  <c r="M50" i="12"/>
  <c r="AE285" i="13"/>
  <c r="S133" i="13"/>
  <c r="S132" i="13" s="1"/>
  <c r="S131" i="13" s="1"/>
  <c r="V286" i="12"/>
  <c r="V285" i="12" s="1"/>
  <c r="X408" i="12"/>
  <c r="X474" i="12" s="1"/>
  <c r="X473" i="12" s="1"/>
  <c r="V455" i="12"/>
  <c r="N458" i="12"/>
  <c r="M458" i="12" s="1"/>
  <c r="W475" i="13"/>
  <c r="M13" i="13"/>
  <c r="M386" i="12"/>
  <c r="N408" i="13"/>
  <c r="N474" i="13" s="1"/>
  <c r="N473" i="13" s="1"/>
  <c r="N503" i="12"/>
  <c r="AE285" i="12"/>
  <c r="P65" i="12"/>
  <c r="P50" i="12" s="1"/>
  <c r="P408" i="12" s="1"/>
  <c r="P474" i="12" s="1"/>
  <c r="P473" i="12" s="1"/>
  <c r="M105" i="13"/>
  <c r="M104" i="13" s="1"/>
  <c r="O408" i="12"/>
  <c r="O474" i="12" s="1"/>
  <c r="W408" i="12"/>
  <c r="W474" i="12" s="1"/>
  <c r="AD285" i="13"/>
  <c r="W408" i="13"/>
  <c r="W474" i="13" s="1"/>
  <c r="J408" i="12"/>
  <c r="J474" i="12" s="1"/>
  <c r="J473" i="12" s="1"/>
  <c r="Q286" i="12"/>
  <c r="Q285" i="12" s="1"/>
  <c r="AA408" i="12"/>
  <c r="AA474" i="12" s="1"/>
  <c r="AA473" i="12" s="1"/>
  <c r="Z408" i="13"/>
  <c r="Z474" i="13" s="1"/>
  <c r="Z473" i="13" s="1"/>
  <c r="Z538" i="13" s="1"/>
  <c r="P458" i="12"/>
  <c r="P455" i="12" s="1"/>
  <c r="V286" i="13"/>
  <c r="V285" i="13" s="1"/>
  <c r="Q286" i="13"/>
  <c r="Q285" i="13" s="1"/>
  <c r="AD104" i="12"/>
  <c r="I408" i="12"/>
  <c r="I474" i="12" s="1"/>
  <c r="I473" i="12" s="1"/>
  <c r="M229" i="12"/>
  <c r="W475" i="12"/>
  <c r="V466" i="13"/>
  <c r="V465" i="13" s="1"/>
  <c r="U458" i="13"/>
  <c r="U455" i="13" s="1"/>
  <c r="K408" i="12"/>
  <c r="K474" i="12" s="1"/>
  <c r="K473" i="12" s="1"/>
  <c r="M162" i="13"/>
  <c r="M503" i="13"/>
  <c r="Y458" i="12"/>
  <c r="Y455" i="12" s="1"/>
  <c r="N408" i="12"/>
  <c r="N474" i="12" s="1"/>
  <c r="V65" i="13"/>
  <c r="V50" i="13" s="1"/>
  <c r="Z408" i="12"/>
  <c r="Z474" i="12" s="1"/>
  <c r="Z473" i="12" s="1"/>
  <c r="Z538" i="12" s="1"/>
  <c r="L408" i="12"/>
  <c r="L474" i="12" s="1"/>
  <c r="L473" i="12" s="1"/>
  <c r="H408" i="12"/>
  <c r="H474" i="12" s="1"/>
  <c r="H473" i="12" s="1"/>
  <c r="M286" i="12"/>
  <c r="M285" i="12" s="1"/>
  <c r="J408" i="13"/>
  <c r="J474" i="13" s="1"/>
  <c r="J473" i="13" s="1"/>
  <c r="O408" i="13"/>
  <c r="O474" i="13" s="1"/>
  <c r="AD50" i="13"/>
  <c r="L408" i="13"/>
  <c r="L474" i="13" s="1"/>
  <c r="L473" i="13" s="1"/>
  <c r="I408" i="13"/>
  <c r="I474" i="13" s="1"/>
  <c r="I473" i="13" s="1"/>
  <c r="V466" i="12"/>
  <c r="V465" i="12" s="1"/>
  <c r="M13" i="12"/>
  <c r="M452" i="13"/>
  <c r="AA408" i="13"/>
  <c r="AA474" i="13" s="1"/>
  <c r="AA473" i="13" s="1"/>
  <c r="R408" i="13"/>
  <c r="R474" i="13" s="1"/>
  <c r="R473" i="13" s="1"/>
  <c r="T408" i="13"/>
  <c r="T474" i="13" s="1"/>
  <c r="T473" i="13" s="1"/>
  <c r="H408" i="13"/>
  <c r="H474" i="13" s="1"/>
  <c r="H473" i="13" s="1"/>
  <c r="U408" i="14"/>
  <c r="U474" i="14" s="1"/>
  <c r="U473" i="14" s="1"/>
  <c r="M408" i="14"/>
  <c r="N475" i="12"/>
  <c r="M475" i="12" s="1"/>
  <c r="R408" i="12"/>
  <c r="R474" i="12" s="1"/>
  <c r="R473" i="12" s="1"/>
  <c r="AA455" i="12"/>
  <c r="Y286" i="12"/>
  <c r="Y285" i="12" s="1"/>
  <c r="AF285" i="12" s="1"/>
  <c r="Y458" i="13"/>
  <c r="Y455" i="13" s="1"/>
  <c r="S458" i="13"/>
  <c r="Q458" i="13" s="1"/>
  <c r="M286" i="13"/>
  <c r="M285" i="13" s="1"/>
  <c r="AB286" i="13"/>
  <c r="AB285" i="13" s="1"/>
  <c r="AB408" i="13" s="1"/>
  <c r="X408" i="13"/>
  <c r="X474" i="13" s="1"/>
  <c r="X473" i="13" s="1"/>
  <c r="K408" i="13"/>
  <c r="K474" i="13" s="1"/>
  <c r="K473" i="13" s="1"/>
  <c r="AB286" i="12"/>
  <c r="AB285" i="12" s="1"/>
  <c r="AB408" i="12" s="1"/>
  <c r="M474" i="14"/>
  <c r="Q130" i="15"/>
  <c r="Q129" i="15" s="1"/>
  <c r="S129" i="15"/>
  <c r="M162" i="12"/>
  <c r="M503" i="12"/>
  <c r="U458" i="12"/>
  <c r="U455" i="12" s="1"/>
  <c r="M475" i="13"/>
  <c r="AD162" i="13"/>
  <c r="M104" i="12"/>
  <c r="S132" i="14"/>
  <c r="S458" i="14"/>
  <c r="Q458" i="14" s="1"/>
  <c r="M475" i="14"/>
  <c r="N473" i="14"/>
  <c r="M473" i="14" s="1"/>
  <c r="AD104" i="13"/>
  <c r="V458" i="13"/>
  <c r="V455" i="13"/>
  <c r="P65" i="13"/>
  <c r="P50" i="13" s="1"/>
  <c r="P408" i="13" s="1"/>
  <c r="P474" i="13" s="1"/>
  <c r="P473" i="13" s="1"/>
  <c r="P458" i="13"/>
  <c r="P455" i="13" s="1"/>
  <c r="AF50" i="13"/>
  <c r="M65" i="13"/>
  <c r="M50" i="13" s="1"/>
  <c r="Q461" i="13"/>
  <c r="Q460" i="13"/>
  <c r="M466" i="13"/>
  <c r="M465" i="13" s="1"/>
  <c r="N465" i="13"/>
  <c r="Q65" i="13"/>
  <c r="Q50" i="13" s="1"/>
  <c r="U408" i="13"/>
  <c r="U474" i="13" s="1"/>
  <c r="U473" i="13" s="1"/>
  <c r="Q134" i="12"/>
  <c r="Q133" i="12" s="1"/>
  <c r="S133" i="12"/>
  <c r="O473" i="12"/>
  <c r="M466" i="12"/>
  <c r="M465" i="12" s="1"/>
  <c r="N465" i="12"/>
  <c r="Q461" i="12"/>
  <c r="Q460" i="12"/>
  <c r="Q65" i="12"/>
  <c r="Q50" i="12" s="1"/>
  <c r="Q462" i="12"/>
  <c r="Q132" i="13" l="1"/>
  <c r="V408" i="12"/>
  <c r="V474" i="12" s="1"/>
  <c r="V473" i="12" s="1"/>
  <c r="V538" i="12" s="1"/>
  <c r="M474" i="13"/>
  <c r="W473" i="12"/>
  <c r="W538" i="12" s="1"/>
  <c r="W473" i="13"/>
  <c r="W538" i="13" s="1"/>
  <c r="AF285" i="13"/>
  <c r="M474" i="12"/>
  <c r="Y408" i="12"/>
  <c r="Y474" i="12" s="1"/>
  <c r="Y473" i="12" s="1"/>
  <c r="V408" i="13"/>
  <c r="V474" i="13" s="1"/>
  <c r="V473" i="13" s="1"/>
  <c r="V538" i="13" s="1"/>
  <c r="M408" i="12"/>
  <c r="M408" i="13"/>
  <c r="O473" i="13"/>
  <c r="M473" i="13" s="1"/>
  <c r="N473" i="12"/>
  <c r="M473" i="12" s="1"/>
  <c r="S105" i="15"/>
  <c r="S104" i="15" s="1"/>
  <c r="S408" i="15" s="1"/>
  <c r="S474" i="15" s="1"/>
  <c r="S473" i="15" s="1"/>
  <c r="S466" i="15"/>
  <c r="S465" i="15" s="1"/>
  <c r="Q466" i="15"/>
  <c r="Q465" i="15" s="1"/>
  <c r="Q105" i="15"/>
  <c r="Q104" i="15" s="1"/>
  <c r="Q408" i="15" s="1"/>
  <c r="Q474" i="15" s="1"/>
  <c r="Q473" i="15" s="1"/>
  <c r="Q538" i="15" s="1"/>
  <c r="Q132" i="14"/>
  <c r="S131" i="14"/>
  <c r="Q131" i="13"/>
  <c r="S130" i="13"/>
  <c r="S132" i="12"/>
  <c r="S458" i="12"/>
  <c r="Q458" i="12" s="1"/>
  <c r="Q131" i="14" l="1"/>
  <c r="S130" i="14"/>
  <c r="Q130" i="13"/>
  <c r="Q129" i="13" s="1"/>
  <c r="S129" i="13"/>
  <c r="Q132" i="12"/>
  <c r="S131" i="12"/>
  <c r="S129" i="14" l="1"/>
  <c r="Q130" i="14"/>
  <c r="Q129" i="14" s="1"/>
  <c r="Q105" i="13"/>
  <c r="Q104" i="13" s="1"/>
  <c r="Q408" i="13" s="1"/>
  <c r="Q474" i="13" s="1"/>
  <c r="Q473" i="13" s="1"/>
  <c r="Q538" i="13" s="1"/>
  <c r="Q466" i="13"/>
  <c r="Q465" i="13" s="1"/>
  <c r="S105" i="13"/>
  <c r="S104" i="13" s="1"/>
  <c r="S408" i="13" s="1"/>
  <c r="S474" i="13" s="1"/>
  <c r="S473" i="13" s="1"/>
  <c r="S466" i="13"/>
  <c r="S465" i="13" s="1"/>
  <c r="Q131" i="12"/>
  <c r="S130" i="12"/>
  <c r="Q105" i="14" l="1"/>
  <c r="Q104" i="14" s="1"/>
  <c r="Q408" i="14" s="1"/>
  <c r="Q474" i="14" s="1"/>
  <c r="Q473" i="14" s="1"/>
  <c r="Q538" i="14" s="1"/>
  <c r="Q466" i="14"/>
  <c r="Q465" i="14" s="1"/>
  <c r="S105" i="14"/>
  <c r="S104" i="14" s="1"/>
  <c r="S408" i="14" s="1"/>
  <c r="S474" i="14" s="1"/>
  <c r="S473" i="14" s="1"/>
  <c r="S466" i="14"/>
  <c r="S465" i="14" s="1"/>
  <c r="S129" i="12"/>
  <c r="Q130" i="12"/>
  <c r="Q129" i="12" s="1"/>
  <c r="Q466" i="12" l="1"/>
  <c r="Q465" i="12" s="1"/>
  <c r="Q105" i="12"/>
  <c r="Q104" i="12" s="1"/>
  <c r="Q408" i="12" s="1"/>
  <c r="Q474" i="12" s="1"/>
  <c r="Q473" i="12" s="1"/>
  <c r="Q538" i="12" s="1"/>
  <c r="S105" i="12"/>
  <c r="S104" i="12" s="1"/>
  <c r="S408" i="12" s="1"/>
  <c r="S474" i="12" s="1"/>
  <c r="S473" i="12" s="1"/>
  <c r="S466" i="12"/>
  <c r="S465" i="12" s="1"/>
</calcChain>
</file>

<file path=xl/comments1.xml><?xml version="1.0" encoding="utf-8"?>
<comments xmlns="http://schemas.openxmlformats.org/spreadsheetml/2006/main">
  <authors>
    <author>Автор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старт+цро+
мероприятия
</t>
        </r>
      </text>
    </comment>
  </commentList>
</comments>
</file>

<file path=xl/sharedStrings.xml><?xml version="1.0" encoding="utf-8"?>
<sst xmlns="http://schemas.openxmlformats.org/spreadsheetml/2006/main" count="8201" uniqueCount="824">
  <si>
    <t>Наименование целевой программы</t>
  </si>
  <si>
    <t>Вед</t>
  </si>
  <si>
    <t>Рз</t>
  </si>
  <si>
    <t>ЦСР</t>
  </si>
  <si>
    <t>в том числе:</t>
  </si>
  <si>
    <t>местный бюджет</t>
  </si>
  <si>
    <t>070</t>
  </si>
  <si>
    <t>03</t>
  </si>
  <si>
    <t>09</t>
  </si>
  <si>
    <t>040</t>
  </si>
  <si>
    <t>14</t>
  </si>
  <si>
    <t>04</t>
  </si>
  <si>
    <t>01</t>
  </si>
  <si>
    <t>05</t>
  </si>
  <si>
    <t>12</t>
  </si>
  <si>
    <t>02</t>
  </si>
  <si>
    <t>07</t>
  </si>
  <si>
    <t>10</t>
  </si>
  <si>
    <t>080</t>
  </si>
  <si>
    <t>08</t>
  </si>
  <si>
    <t>11</t>
  </si>
  <si>
    <t>13</t>
  </si>
  <si>
    <t>06</t>
  </si>
  <si>
    <t>Пр</t>
  </si>
  <si>
    <t>реквизиты постановлений</t>
  </si>
  <si>
    <t>050</t>
  </si>
  <si>
    <t>расходы, осуществляемые за счет целевых межбюджетных трансфертов</t>
  </si>
  <si>
    <t>Потребность на 2016 год</t>
  </si>
  <si>
    <t>6.1.Подпрограмма 1 "Обеспечение прав граждан на доступ к культурным ценностям и информации"</t>
  </si>
  <si>
    <t>6.2.Подпрограмма 2 "Укрепление единого культурного пространства в городском округе"</t>
  </si>
  <si>
    <t>7.Программа "Развитие муниципальной службы в  городском округе город Мегион на 2014-2016 годы"</t>
  </si>
  <si>
    <t>9.Программа "Развитие физической культуры и спорта в муниципальном образовании  город Мегион на 2014 -2020 годы"</t>
  </si>
  <si>
    <t>11.Программа "Обеспечение доступным и комфортным жильём жителей  городского округа город Мегион в 2014-2020 годах"</t>
  </si>
  <si>
    <t>00</t>
  </si>
  <si>
    <t>1.2.Подпрограмма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</si>
  <si>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1.4.Подпрограмма "Предупреждение и ликвидация чрезвычайных ситуаций"</t>
  </si>
  <si>
    <t xml:space="preserve"> -МБОУ ДОД "Детская художественная школа"</t>
  </si>
  <si>
    <t xml:space="preserve"> -МБОУ ДОД Детская школа искусств им.Кузьмина</t>
  </si>
  <si>
    <t xml:space="preserve"> -МБОУ ДОД Детская школа искусств №2</t>
  </si>
  <si>
    <t xml:space="preserve"> -МАУ "Центр культуры и досуга"</t>
  </si>
  <si>
    <t xml:space="preserve"> -МАУ "Региональный историко-культурный центр"</t>
  </si>
  <si>
    <t xml:space="preserve"> -МБУ "Централизованная библиотечная система"</t>
  </si>
  <si>
    <t xml:space="preserve"> -МБУ "Дворец искусств"</t>
  </si>
  <si>
    <t xml:space="preserve"> -МАУ "Концертная организация "Театр музыки"</t>
  </si>
  <si>
    <t>0110000</t>
  </si>
  <si>
    <t>0100000</t>
  </si>
  <si>
    <t>0120000</t>
  </si>
  <si>
    <t>0112501</t>
  </si>
  <si>
    <t>1000204</t>
  </si>
  <si>
    <t>0200000</t>
  </si>
  <si>
    <t>0140000</t>
  </si>
  <si>
    <t>0300000</t>
  </si>
  <si>
    <t>0500000</t>
  </si>
  <si>
    <t>0600000</t>
  </si>
  <si>
    <t>0610000</t>
  </si>
  <si>
    <t>0620000</t>
  </si>
  <si>
    <t>0640000</t>
  </si>
  <si>
    <t>0700000</t>
  </si>
  <si>
    <t>0640059</t>
  </si>
  <si>
    <t>0800000</t>
  </si>
  <si>
    <t>0800059</t>
  </si>
  <si>
    <t>1000000</t>
  </si>
  <si>
    <t>1000240</t>
  </si>
  <si>
    <t>1100000</t>
  </si>
  <si>
    <t>1110000</t>
  </si>
  <si>
    <t>1120000</t>
  </si>
  <si>
    <t>1300000</t>
  </si>
  <si>
    <t>1500000</t>
  </si>
  <si>
    <t>1600000</t>
  </si>
  <si>
    <t>1700000</t>
  </si>
  <si>
    <t>1800000</t>
  </si>
  <si>
    <t>1900000</t>
  </si>
  <si>
    <t>2000000</t>
  </si>
  <si>
    <t>0625603</t>
  </si>
  <si>
    <t>0122501</t>
  </si>
  <si>
    <t>0142501</t>
  </si>
  <si>
    <t xml:space="preserve"> -администрация города</t>
  </si>
  <si>
    <t xml:space="preserve"> -дума города</t>
  </si>
  <si>
    <t xml:space="preserve"> -КСП</t>
  </si>
  <si>
    <t>0400000</t>
  </si>
  <si>
    <t>ДЮСШ №1</t>
  </si>
  <si>
    <t>ДЮСШ №2</t>
  </si>
  <si>
    <t>ДЮСШ №3</t>
  </si>
  <si>
    <t>Спорт-Альтаир</t>
  </si>
  <si>
    <t>Дельфин</t>
  </si>
  <si>
    <t>0900000</t>
  </si>
  <si>
    <t>9.1.Подпрограмма "Развитие массовой физической культуры и спорта"</t>
  </si>
  <si>
    <t>9.2.Подпрограмма "Подготовка спортивного резерва"</t>
  </si>
  <si>
    <t>МАДОУ "Детский сад № 1 "Сказка"</t>
  </si>
  <si>
    <t>МБДОУ "Детский сад № 2 "Рябинка"</t>
  </si>
  <si>
    <t>МбДОУ "ДС КВ № 4 "Морозко"</t>
  </si>
  <si>
    <t>МБДОУ "ДС КВ №5 "Крепыш"</t>
  </si>
  <si>
    <t>МБДОУ "ДС КВ № 6 "Буратино"</t>
  </si>
  <si>
    <t>МБДОУ ДС КВ № 7 "Незабудка"</t>
  </si>
  <si>
    <t>МБДОУ "ДС КВ №8 "Белоснежка"</t>
  </si>
  <si>
    <t>МБДОУ Д/С К/В № 10 "Золотая рыбка"</t>
  </si>
  <si>
    <t>МБДОУ "ДС КВ №12 "Росинка"</t>
  </si>
  <si>
    <t>МБДОУ ДС КВ №13 "Родничок"</t>
  </si>
  <si>
    <t>МБДОУ "Детский сад  №9 "Ёлочка"</t>
  </si>
  <si>
    <t>МБДОУ "Детский сад №3 "Ласточка"</t>
  </si>
  <si>
    <t>МБДОУ "Детский сад  "УМКА" (Новый сад)</t>
  </si>
  <si>
    <t>МБОУ "СОШ №1"</t>
  </si>
  <si>
    <t>МБОУ "СОШ № 2"</t>
  </si>
  <si>
    <t>МБОУ "СОШ №3 с углубленным изучением отдельных предметов"</t>
  </si>
  <si>
    <t>МБОУ "СОШ № 4"итого</t>
  </si>
  <si>
    <t>д/сад</t>
  </si>
  <si>
    <t>камертон</t>
  </si>
  <si>
    <t>школа</t>
  </si>
  <si>
    <t>МАОУ № 5 "Гимназия"</t>
  </si>
  <si>
    <t>МБОУ "СОШ №6"</t>
  </si>
  <si>
    <t>МБОУ "СОШ № 7"</t>
  </si>
  <si>
    <t>МАОУ "СОШ №9"</t>
  </si>
  <si>
    <t>ММАУ "Старт"</t>
  </si>
  <si>
    <t>МБУ ЦГиВПВМ "Форпост"</t>
  </si>
  <si>
    <t>0910059</t>
  </si>
  <si>
    <t>0915409</t>
  </si>
  <si>
    <t>Подпрограмма 1 "Организация бюджетного процесса в городском округе"</t>
  </si>
  <si>
    <t>Подпрограмма 2 "Управление муниципальным долгом"</t>
  </si>
  <si>
    <t>0520000</t>
  </si>
  <si>
    <t>0910000</t>
  </si>
  <si>
    <t>0920000</t>
  </si>
  <si>
    <t>Иные межбюджетные трансферты</t>
  </si>
  <si>
    <t>Межбюджетные трансферты, в том числе:</t>
  </si>
  <si>
    <t>Расходы на обеспечение деятельности (оказание услуг) муниципальных бюджетных и автономных учреждений</t>
  </si>
  <si>
    <t>Расходы на обеспечение деятельности муниципальных казенных учреждений</t>
  </si>
  <si>
    <t>Расходы всего,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</si>
  <si>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</si>
  <si>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</si>
  <si>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</si>
  <si>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</si>
  <si>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</si>
  <si>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</si>
  <si>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</si>
  <si>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</si>
  <si>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</si>
  <si>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</si>
  <si>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</si>
  <si>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</si>
  <si>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</si>
  <si>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</si>
  <si>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</si>
  <si>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</si>
  <si>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</si>
  <si>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</si>
  <si>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</si>
  <si>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</si>
  <si>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</si>
  <si>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</si>
  <si>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</si>
  <si>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</si>
  <si>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</si>
  <si>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</si>
  <si>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</si>
  <si>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</si>
  <si>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</si>
  <si>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</si>
  <si>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</si>
  <si>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</si>
  <si>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</si>
  <si>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</si>
  <si>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</si>
  <si>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</si>
  <si>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</si>
  <si>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</si>
  <si>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</si>
  <si>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</si>
  <si>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</si>
  <si>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</si>
  <si>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</si>
  <si>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</si>
  <si>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</si>
  <si>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</si>
  <si>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 вопросы  в  области  средств  массовой  информации"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</si>
  <si>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</si>
  <si>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</si>
  <si>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Функционирование местных администраций</t>
  </si>
  <si>
    <t>Санитарно-эпидемиологическое благополучие</t>
  </si>
  <si>
    <t>*</t>
  </si>
  <si>
    <t>1145410</t>
  </si>
  <si>
    <t>Субвенции (530)</t>
  </si>
  <si>
    <t>Субсидии (520)</t>
  </si>
  <si>
    <t>Непрограммные расходы органов  местного самоуправления городского округа город Мегион</t>
  </si>
  <si>
    <t>011</t>
  </si>
  <si>
    <t>Расходы на обеспечение функций государственных органов, в том числе территориальных органов (Думы города)</t>
  </si>
  <si>
    <t>012</t>
  </si>
  <si>
    <t xml:space="preserve">Руководитель Контрольно-счетной палаты и его заместитель </t>
  </si>
  <si>
    <t>Расходы на обеспечение функций государственных органов, в том числе территориальных органов (Контрольно-счетной палаты городского округа город Мегион)</t>
  </si>
  <si>
    <t xml:space="preserve"> Прочие непрограммные расходы органов  местного самоуправления городского округа город Мегион</t>
  </si>
  <si>
    <t>Резервные фонды исполнительных органов местного самоуправления</t>
  </si>
  <si>
    <t>Условно утвержденные расходы</t>
  </si>
  <si>
    <t>Переданные государсвенные полномочия не вошедшие  в муниципальные программы  городского округа город Мегион.</t>
  </si>
  <si>
    <t>Программные расходы</t>
  </si>
  <si>
    <t>Непрограммные расходы</t>
  </si>
  <si>
    <t xml:space="preserve">реализация мероприятий муниципальной программы "Развитие муниципальной службы в  городском округе город Мегион на 2014-2016 годы" </t>
  </si>
  <si>
    <t xml:space="preserve">иные межбюджетные трансферты на реализацию мероприятий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</si>
  <si>
    <t xml:space="preserve">субсидии  автономного округа на обеспечение  мероприятий по переселению граждан из аварийного жилищного фонда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</si>
  <si>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 xml:space="preserve">Реализация мероприятий  программы "Защита информации органов местного самоуправления на 2014 -2016 годы" </t>
  </si>
  <si>
    <t>контр цифры</t>
  </si>
  <si>
    <t xml:space="preserve">иные межбюджетные трансферты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</t>
  </si>
  <si>
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2014-2017 годы" (изготовление видеороликов, листовок,методических пособий, проведение лекций, тренингов, конкурсов, мероприятий)</t>
  </si>
  <si>
    <t>0615603</t>
  </si>
  <si>
    <t>Прочие мероприятия  органов местного самоуправления ( расходы в области информатизации и связи)</t>
  </si>
  <si>
    <t>Прочие мероприятия органов местного самоуправления (оплата: государственных пошлин, вступительных  членских взносов в некомерческие организации,оплата по исполнительным листам, денежное вознаграждение к Почетной грамоте главы города)</t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</si>
  <si>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(проведение спортивно-массовых мероприятий, участие в спортивных соревнованиях)</t>
  </si>
  <si>
    <t>иные межбюджетные трансферты,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муниципальном образовании  город Мегион на 2014 -2017 годы" (развитие общедоступных библиотек)</t>
  </si>
  <si>
    <t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год и плановый период 2015-2016 годов" (обслуживание муниципального долга)</t>
  </si>
  <si>
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(разработки проектов, приобретения, установки, монтажа, подключения систем видеообзора, модернизацию, функционирование имеющихся систем видеонаблюдения по направлениям общественного порядка и безопасности дорожного движения) </t>
  </si>
  <si>
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(индексация ФОТ на 5%)</t>
  </si>
  <si>
    <t>Расходы на  содержание  органов  местного самоуправления</t>
  </si>
  <si>
    <t>Норматив   формирования  расходов на содержание ОМС</t>
  </si>
  <si>
    <t>1430000</t>
  </si>
  <si>
    <t>1.5.Подпрограмма "Создание общественных спасательных постов в местах массового отдыха людей на водных объектах"</t>
  </si>
  <si>
    <t>0140059</t>
  </si>
  <si>
    <t>0150000</t>
  </si>
  <si>
    <t>0155414</t>
  </si>
  <si>
    <t xml:space="preserve">11.2. "Улучшение жилищных условий отдельных категорий граждан" </t>
  </si>
  <si>
    <t>11.3.Подпрограмма "Содействие развитию жилищного строительства на территории городского округа город Мегион"</t>
  </si>
  <si>
    <t xml:space="preserve">субсидии  федерального бюджета  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 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</si>
  <si>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>11.5. Подпрограмма "Адресная программа по переселению граждан из аварийного жилищного фонда"</t>
  </si>
  <si>
    <t>11.1.Подпрограмма "Обеспечение жильем молодых семей"</t>
  </si>
  <si>
    <t>11.4. Подпрограмма "Адресная программа по ликвидации и расселению строений приспособленных для проживания"</t>
  </si>
  <si>
    <t>Непрораммные расходы органов местного самоуправления городского округа город Мегион</t>
  </si>
  <si>
    <t>4090999</t>
  </si>
  <si>
    <t>0152601</t>
  </si>
  <si>
    <t>0202501</t>
  </si>
  <si>
    <t xml:space="preserve">Департамент образования и молодежной политики </t>
  </si>
  <si>
    <t>Департамент муниципальной собственности</t>
  </si>
  <si>
    <t>Администрация города</t>
  </si>
  <si>
    <t>0612601</t>
  </si>
  <si>
    <t>0302501</t>
  </si>
  <si>
    <t>0502501</t>
  </si>
  <si>
    <t>0522501</t>
  </si>
  <si>
    <t>0612501</t>
  </si>
  <si>
    <t>0622501</t>
  </si>
  <si>
    <t>0702501</t>
  </si>
  <si>
    <t>0802501</t>
  </si>
  <si>
    <t>0912501</t>
  </si>
  <si>
    <t>0912601</t>
  </si>
  <si>
    <t>1.1.Подпрограмма "Развитие и укрепление материально-технической базы единой дежурно-диспетчерской службы  городского округа город Мегион"</t>
  </si>
  <si>
    <t>0302701</t>
  </si>
  <si>
    <t>1002501</t>
  </si>
  <si>
    <t>Подпрограмма 3 "Создание и развитие муниципального сегмента государственной интегрированной информационной системы управления общественными финансами "Электронный бюджет"</t>
  </si>
  <si>
    <t>0530000</t>
  </si>
  <si>
    <t>6.4.Подпрограмма 4 "Реализация единой государственной политики в отрасли культуры"</t>
  </si>
  <si>
    <t>20.2.Подпрограмма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</si>
  <si>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 xml:space="preserve">Расходы на обеспечение деятельности (оказание услуг) муниципальных учреждений в рамках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</si>
  <si>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(проведение мероприятий)</t>
  </si>
  <si>
    <t>20.1.Подпрограмма "Образование"</t>
  </si>
  <si>
    <t>20.Программа  "Развитие системы образования и молодежной политики  городского  округа город Мегион на 2014 год и плановый перод  2015-2020 годов"</t>
  </si>
  <si>
    <t>2020000</t>
  </si>
  <si>
    <t>2025405</t>
  </si>
  <si>
    <t>2010000</t>
  </si>
  <si>
    <t>2015602</t>
  </si>
  <si>
    <t>2010204</t>
  </si>
  <si>
    <t>2010240</t>
  </si>
  <si>
    <t>2010059</t>
  </si>
  <si>
    <t>2015507</t>
  </si>
  <si>
    <t>1112601</t>
  </si>
  <si>
    <t>13.1. Подпрограмма "Развитие транспортной системы городского округа город Мегион"</t>
  </si>
  <si>
    <t>13.2.Подпрограмма "Содержание и текущий ремонт автомобильных дорог,  проездов, элементов обустройства улично-дорожной сети городского округа город Мегион"</t>
  </si>
  <si>
    <t>14.1.Подпрограмма "Содержание объектов внешнего благоустройства городского округа  город Мегион"</t>
  </si>
  <si>
    <t>14.2.Подпрограмма "Модернизация и реформирование жилищно-коммунального комплекса городского округа город Мегион"</t>
  </si>
  <si>
    <t>14.3.Подпрограмма 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</si>
  <si>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14.4.Подпрограмма  "Капитальный ремонт, рекострукция и ремонт муниципального жилищного фонда городского округа город Мегион"</t>
  </si>
  <si>
    <t>14.5.Подпрограмма  "Содействие проведению капитального ремонта многоквартирных домов на территории городского округа город Мегион"</t>
  </si>
  <si>
    <t>15. Программа "Мероприятия в области градостроительной деятельности городского округа город Мегион на 2014 год и  период  до 2016 года"</t>
  </si>
  <si>
    <t>17.1.Подпрограмма "Профилактика правонарушений"</t>
  </si>
  <si>
    <t>17.2.Подпрограмма "Профилактика незаконного оборота и потребления наркотических средств и психотропных веществ"</t>
  </si>
  <si>
    <t>19.Программа "Защита информации органов местного самоуправления городского округа город Мегион на 2014 -2016 годы"</t>
  </si>
  <si>
    <t xml:space="preserve">иные межбюджетные трансферты на реализацию мероприятий подпрограммы  "Образование"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</si>
  <si>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</si>
  <si>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</si>
  <si>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(МАУ "КОПУСС")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</si>
  <si>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</t>
  </si>
  <si>
    <t xml:space="preserve">Субвенции автономного округа  на компенсацию части родительской платы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</si>
  <si>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расходы на обеспечение деятельности (оказание услуг) муниципальных учреждений подпрограммы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</si>
  <si>
    <t>1150000</t>
  </si>
  <si>
    <t>20.3.Подпрограмма "Развитие молодежного движения, организация отдыха, оздоровления, занятости детей, подростков и молодежи городского округа город Мегион"</t>
  </si>
  <si>
    <t>Заявлено учреждением на 2015 год</t>
  </si>
  <si>
    <t>Потребность на 2017 год</t>
  </si>
  <si>
    <t>Утверждено решением о бюджете от 25.11.2013 №377 на 2016 год (тыс.рублей)</t>
  </si>
  <si>
    <t>Утверждено решением о бюджете от 25.11.2013 №377 на 2015 год (тыс.рублей)</t>
  </si>
  <si>
    <t>0402701</t>
  </si>
  <si>
    <t>0510204</t>
  </si>
  <si>
    <t>0510240</t>
  </si>
  <si>
    <t>0645608</t>
  </si>
  <si>
    <t>1130000</t>
  </si>
  <si>
    <t>1132601</t>
  </si>
  <si>
    <t>1200000</t>
  </si>
  <si>
    <t>1200059</t>
  </si>
  <si>
    <t>1202501</t>
  </si>
  <si>
    <t>1310000</t>
  </si>
  <si>
    <t>1312601</t>
  </si>
  <si>
    <t>1312701</t>
  </si>
  <si>
    <t>1320000</t>
  </si>
  <si>
    <t>1322501</t>
  </si>
  <si>
    <t>1325419</t>
  </si>
  <si>
    <t>1332501</t>
  </si>
  <si>
    <t>1330000</t>
  </si>
  <si>
    <t>1400000</t>
  </si>
  <si>
    <t>1410000</t>
  </si>
  <si>
    <t>1412501</t>
  </si>
  <si>
    <t>1422601</t>
  </si>
  <si>
    <t>1425411</t>
  </si>
  <si>
    <t>1422701</t>
  </si>
  <si>
    <t>1432501</t>
  </si>
  <si>
    <t>1440000</t>
  </si>
  <si>
    <t>1442501</t>
  </si>
  <si>
    <t>1450000</t>
  </si>
  <si>
    <t>1452601</t>
  </si>
  <si>
    <t>1502501</t>
  </si>
  <si>
    <t>1710000</t>
  </si>
  <si>
    <t>1712601</t>
  </si>
  <si>
    <t>1712501</t>
  </si>
  <si>
    <t>1720000</t>
  </si>
  <si>
    <t>1722501</t>
  </si>
  <si>
    <t>1802501</t>
  </si>
  <si>
    <t>1902501</t>
  </si>
  <si>
    <t>2012501</t>
  </si>
  <si>
    <t>2015608</t>
  </si>
  <si>
    <t>2022601</t>
  </si>
  <si>
    <t>2022501</t>
  </si>
  <si>
    <t>2030000</t>
  </si>
  <si>
    <t>2032501</t>
  </si>
  <si>
    <t>2030059</t>
  </si>
  <si>
    <t>4012901;4012701;4012501.</t>
  </si>
  <si>
    <t>2102501</t>
  </si>
  <si>
    <t>21.Программа  "Развитие системы обращения с отходами производства и потребления на территории  городского  округа город Мегион на 2015 - 2023 годы"</t>
  </si>
  <si>
    <t>реализация мероприятий программы  "Развитие системы обращения с отходами производства и потребления на территории  городского  округа город Мегион на 2015 - 2023 годы"</t>
  </si>
  <si>
    <t>Заявлено учреждением на 2016 год</t>
  </si>
  <si>
    <t>Прочие мероприятия  органов  местного самоуправления (расходы  на оплату стоимости проезда к месту отпуска и обратно)</t>
  </si>
  <si>
    <t>Прочие мероприятия (выплаты к Почетной грамоте Думы города)</t>
  </si>
  <si>
    <t>1422501</t>
  </si>
  <si>
    <t>Прочие мероприятия  органов  местного самоуправления (страхование муниципальных служащих, диспансеризация)</t>
  </si>
  <si>
    <t xml:space="preserve">40102901;               </t>
  </si>
  <si>
    <t>Расходы на обеспечение функций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(содержание работников департамента образования - управление через МКУ"СО")</t>
  </si>
  <si>
    <r>
      <t>Утверждено решением о бюджете от</t>
    </r>
    <r>
      <rPr>
        <b/>
        <u/>
        <sz val="11"/>
        <color indexed="8"/>
        <rFont val="Times New Roman"/>
        <family val="1"/>
        <charset val="204"/>
      </rPr>
      <t xml:space="preserve"> __.09.2014г  </t>
    </r>
    <r>
      <rPr>
        <b/>
        <sz val="11"/>
        <color indexed="8"/>
        <rFont val="Times New Roman"/>
        <family val="1"/>
        <charset val="204"/>
      </rPr>
      <t xml:space="preserve"> №      на 2014 год (тыс.рублей) уточнение</t>
    </r>
  </si>
  <si>
    <t>Расходы на обеспечение деятельности (оказание услуг) муниципальных  учреждений  (Содержание МКУ "УГЗН")</t>
  </si>
  <si>
    <t>2200059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</si>
  <si>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(устранение предписаний надзорных органов - МКУ "КС")</t>
  </si>
  <si>
    <r>
      <t xml:space="preserve">Субвенции  округа на </t>
    </r>
    <r>
      <rPr>
        <b/>
        <sz val="11"/>
        <color rgb="FFFF0000"/>
        <rFont val="Times New Roman"/>
        <family val="1"/>
        <charset val="204"/>
      </rPr>
      <t>составление (изменение и дополнение) списка кадидатов в присяжные заседатели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федеральных судов общей юрисдикции (федеральный бюджет)</t>
    </r>
  </si>
  <si>
    <r>
      <t xml:space="preserve">Субвенции автономного округа на предоставление </t>
    </r>
    <r>
      <rPr>
        <b/>
        <sz val="11"/>
        <color rgb="FFC00000"/>
        <rFont val="Times New Roman"/>
        <family val="1"/>
        <charset val="204"/>
      </rPr>
      <t>дополнительных ме</t>
    </r>
    <r>
      <rPr>
        <sz val="11"/>
        <color rgb="FFC00000"/>
        <rFont val="Times New Roman"/>
        <family val="1"/>
        <charset val="204"/>
      </rPr>
      <t>р социальной поддержки детям-сиротам и детям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</si>
  <si>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t>1715443</t>
  </si>
  <si>
    <t>МБДОУ "Детский сад Теремок"</t>
  </si>
  <si>
    <t>4012501.</t>
  </si>
  <si>
    <t xml:space="preserve">Переданные государсвенные полномочия </t>
  </si>
  <si>
    <t>0510059</t>
  </si>
  <si>
    <t xml:space="preserve"> -МАУ "Дворец искусств"</t>
  </si>
  <si>
    <t>0915806</t>
  </si>
  <si>
    <t>0922501</t>
  </si>
  <si>
    <t>1115020</t>
  </si>
  <si>
    <t>1132501</t>
  </si>
  <si>
    <t>1142601</t>
  </si>
  <si>
    <t>МКУ "Служба обеспечения"</t>
  </si>
  <si>
    <t>1322701</t>
  </si>
  <si>
    <t>1312501</t>
  </si>
  <si>
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(разработка схем водоснабжения и водоотведения) (в 15 программе)</t>
  </si>
  <si>
    <t>1505410</t>
  </si>
  <si>
    <t>реализация 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за счет средств бюджета автономного округа (иные межбюджетные трансферты)</t>
  </si>
  <si>
    <t>2015425</t>
  </si>
  <si>
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  молодежные трудовые отряды за счет средств бюджета автономного округа (иные межбюджетные трансферты)</t>
  </si>
  <si>
    <t xml:space="preserve">Субсидия автономного округа на реализацию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</t>
  </si>
  <si>
    <t>050/040</t>
  </si>
  <si>
    <t>040/050</t>
  </si>
  <si>
    <t>Справочно: средства необходимые на реализацию Указа Президента от 07.05.2014 №597 согласно утвержденным "Дорожным картам", в том числе:</t>
  </si>
  <si>
    <t>Управление физической культуры и спорта, отдел культуры, согласно "Дорожной карте по доп.образованию"</t>
  </si>
  <si>
    <t>Отдел культуры по учрежденям культуры, согласно "дорожной карте по культуре"</t>
  </si>
  <si>
    <t>Глава города  -  Председатель  Думы города</t>
  </si>
  <si>
    <t>011/040</t>
  </si>
  <si>
    <t>012/040</t>
  </si>
  <si>
    <r>
      <t>Субвенции автономного округа на реализацию подпрограммы "Развитие животноводства, переработки и реализации продукции животноводства"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</si>
  <si>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автономного округа на реализацию подпрограммы "Поддержка малых форм хозяйствования"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</t>
    </r>
    <r>
      <rPr>
        <b/>
        <sz val="11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</si>
  <si>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 автономного округа на реализацию подпрограммы "Обеспечение стабильной благополучной эпизоотической обстановки в ХМАО-Югре  и защита населения от болезней общих для человека и животных"  государственной программы 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2014–2020 годах</t>
    </r>
  </si>
  <si>
    <r>
      <t xml:space="preserve">Субвенции на выплату </t>
    </r>
    <r>
      <rPr>
        <b/>
        <sz val="11"/>
        <rFont val="Times New Roman"/>
        <family val="1"/>
        <charset val="204"/>
      </rPr>
      <t>е</t>
    </r>
    <r>
      <rPr>
        <b/>
        <sz val="11"/>
        <color rgb="FFFF0000"/>
        <rFont val="Times New Roman"/>
        <family val="1"/>
        <charset val="204"/>
      </rPr>
      <t xml:space="preserve">диновременного пособия </t>
    </r>
    <r>
      <rPr>
        <sz val="11"/>
        <color rgb="FFFF0000"/>
        <rFont val="Times New Roman"/>
        <family val="1"/>
        <charset val="204"/>
      </rPr>
      <t>при всех формах устройства детей</t>
    </r>
    <r>
      <rPr>
        <sz val="11"/>
        <rFont val="Times New Roman"/>
        <family val="1"/>
        <charset val="204"/>
      </rPr>
      <t>, лишенных родительского попечения, в семью(федеральный бюджет)</t>
    </r>
  </si>
  <si>
    <r>
      <t xml:space="preserve">Доплаты к </t>
    </r>
    <r>
      <rPr>
        <sz val="11"/>
        <color rgb="FFFF0000"/>
        <rFont val="Times New Roman"/>
        <family val="1"/>
        <charset val="204"/>
      </rPr>
      <t>пенсии</t>
    </r>
    <r>
      <rPr>
        <sz val="11"/>
        <color indexed="8"/>
        <rFont val="Times New Roman"/>
        <family val="1"/>
        <charset val="204"/>
      </rPr>
      <t xml:space="preserve"> муниципальным служащим</t>
    </r>
  </si>
  <si>
    <r>
      <t xml:space="preserve">Мероприятия в области социальной политики (единовременные выплаты:участникам ВОВ, жителям города </t>
    </r>
    <r>
      <rPr>
        <sz val="11"/>
        <color rgb="FFFF0000"/>
        <rFont val="Times New Roman"/>
        <family val="1"/>
        <charset val="204"/>
      </rPr>
      <t>пострадавшим при пожаре)</t>
    </r>
  </si>
  <si>
    <t>5.Программа "Управление муниципальными финансами городского округа город Мегион на 2014 -2020 годы"</t>
  </si>
  <si>
    <t>2.Программа "Улучшение условий и охраны труда в  городском округе город Мегион на 2014-2020 годы"</t>
  </si>
  <si>
    <t xml:space="preserve">13.3. Подпрограмма  "Повышение безопасности дорожного движения в городском округе город Мегион" </t>
  </si>
  <si>
    <t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-содержание работников департамент финансов (администрация+ МКУ "СО")</t>
  </si>
  <si>
    <t>реализация мероприятий муниципальнгой программы  "Управление муниципальными финансами городского  округа город Мегион на 2014 -2020 годы" (разработка бюджетной стратегии)</t>
  </si>
  <si>
    <t>реализация мероприятий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"Развитие транспортной системы городского округа город Мегион на 2014-2017 годы" (возмещение недополученных доходов в связи с выполнением мероприятий по осуществлению дорожной деятельности)</t>
  </si>
  <si>
    <t xml:space="preserve">Субсидии, за исключением субсидий на софинансирование капитальных вложений в объект государственной (муниципальной) собственности на реализацию подпрограммы 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</si>
  <si>
    <t>ХМАО</t>
  </si>
  <si>
    <t>ФБ</t>
  </si>
  <si>
    <t>520ФБ</t>
  </si>
  <si>
    <t>1152601</t>
  </si>
  <si>
    <t>Депутат законодательного (представительного)органа власти (  октября 2014г заместитель председателя)</t>
  </si>
  <si>
    <t>указ</t>
  </si>
  <si>
    <r>
      <t xml:space="preserve">Расходы на обеспечение деятельности (оказание услуг) муниципальных  учреждений  </t>
    </r>
    <r>
      <rPr>
        <sz val="12"/>
        <color rgb="FFFF0000"/>
        <rFont val="Times New Roman"/>
        <family val="1"/>
        <charset val="204"/>
      </rPr>
      <t>(Содержание МКУ "ЦБ")</t>
    </r>
  </si>
  <si>
    <t>Сумма, предлагаемая к включение в проект бюджета на 2015 (МБ)</t>
  </si>
  <si>
    <t>Заявлено учреждением на 2016 год (МБ)</t>
  </si>
  <si>
    <t>Заявлено учреждением на 2017 год (МБ)</t>
  </si>
  <si>
    <t>Расходы всего (С учетом УКАЗОВ), в том числе:</t>
  </si>
  <si>
    <t>отклонение от заявленной суммы</t>
  </si>
  <si>
    <t>% в программном формате</t>
  </si>
  <si>
    <t>% непрограммных расходов</t>
  </si>
  <si>
    <t>целевые межбюджетных трансфертов (предварительные объемы) на 2016 год</t>
  </si>
  <si>
    <t>отклонение от норматива по ОМС</t>
  </si>
  <si>
    <t>Уиверждено решением  от 25.11.2013 №377 на 2015 (МБ)</t>
  </si>
  <si>
    <r>
      <t xml:space="preserve">Обеспечение деятельности  Контрольно-счетной палаты городского округа  город Мегион </t>
    </r>
    <r>
      <rPr>
        <b/>
        <sz val="11"/>
        <color rgb="FFFF0000"/>
        <rFont val="Times New Roman"/>
        <family val="1"/>
        <charset val="204"/>
      </rPr>
      <t>15149,1</t>
    </r>
  </si>
  <si>
    <t xml:space="preserve">Обеспечение деятельности  Думы города Мегиона  </t>
  </si>
  <si>
    <t>Прочие мероприятия органов местного самоуправления ( прочие расходы к Почетной грамоте главы города)</t>
  </si>
  <si>
    <t xml:space="preserve">МБДОУ "Детский сад  "УМКА" </t>
  </si>
  <si>
    <t>МКУ "Капитальное строительство"</t>
  </si>
  <si>
    <t>МКУ "Централизованная бухгалтерия"</t>
  </si>
  <si>
    <t>МКУ "УГЗН"</t>
  </si>
  <si>
    <t>ДМС</t>
  </si>
  <si>
    <t>ДОиМП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</si>
  <si>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(приобретение компьютерной техники)</t>
  </si>
  <si>
    <t>1412601</t>
  </si>
  <si>
    <t>субсидии на развитие инфраструктуры</t>
  </si>
  <si>
    <t>субсидии на реализацию Указа Президента от 07.05.2014 №597,761, в том числе:</t>
  </si>
  <si>
    <t xml:space="preserve">   учреждения доп.образования культуры</t>
  </si>
  <si>
    <t xml:space="preserve">   учреждения доп.образования физ.культуры и спорта</t>
  </si>
  <si>
    <t xml:space="preserve">   учреждения культуры</t>
  </si>
  <si>
    <t>прочие расходы по органам (льготный, страхование, информатизация)</t>
  </si>
  <si>
    <t>2215517</t>
  </si>
  <si>
    <t>2215520</t>
  </si>
  <si>
    <t>2215589</t>
  </si>
  <si>
    <t>09012601</t>
  </si>
  <si>
    <t>Всего расходов:</t>
  </si>
  <si>
    <t>муниципальной программы "Развитие муниципального управления на 2015-2017 годы"</t>
  </si>
  <si>
    <t>22 3 0000</t>
  </si>
  <si>
    <t>22 2 0000</t>
  </si>
  <si>
    <t>22 2 0059</t>
  </si>
  <si>
    <t>22.1. подпрограмма "Осуществление функций должностных лиц и органов администрации города в рамках собственных и переданных государственных полномочий" муниципальной программы "Развитие муниципального управления на 2015-2017 годы"</t>
  </si>
  <si>
    <t>22.2.подпрограмма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</t>
  </si>
  <si>
    <t>22.3.подпрограмма "Обеспечение деятельности , исполнения функций и выполнения полномочий органов администрации"</t>
  </si>
  <si>
    <t>Итого : Расходы на  содержание  органов  местного самоуправления</t>
  </si>
  <si>
    <t>4035508</t>
  </si>
  <si>
    <r>
      <t>403</t>
    </r>
    <r>
      <rPr>
        <sz val="11"/>
        <color rgb="FFFF0000"/>
        <rFont val="Times New Roman"/>
        <family val="1"/>
        <charset val="204"/>
      </rPr>
      <t>5260</t>
    </r>
  </si>
  <si>
    <t>4035528</t>
  </si>
  <si>
    <r>
      <t>403</t>
    </r>
    <r>
      <rPr>
        <sz val="11"/>
        <color rgb="FFFF0000"/>
        <rFont val="Times New Roman"/>
        <family val="1"/>
        <charset val="204"/>
      </rPr>
      <t>5525</t>
    </r>
  </si>
  <si>
    <r>
      <t>403</t>
    </r>
    <r>
      <rPr>
        <sz val="11"/>
        <color rgb="FFFF0000"/>
        <rFont val="Times New Roman"/>
        <family val="1"/>
        <charset val="204"/>
      </rPr>
      <t>5522</t>
    </r>
  </si>
  <si>
    <t>4035683</t>
  </si>
  <si>
    <t>4035604</t>
  </si>
  <si>
    <r>
      <t>403</t>
    </r>
    <r>
      <rPr>
        <sz val="11"/>
        <color rgb="FFFF0000"/>
        <rFont val="Times New Roman"/>
        <family val="1"/>
        <charset val="204"/>
      </rPr>
      <t>5120</t>
    </r>
  </si>
  <si>
    <t>расходы на проведение муниципальных выборов</t>
  </si>
  <si>
    <t xml:space="preserve">ДОиМП </t>
  </si>
  <si>
    <t>Сумма, предлагаемая к включение в проект бюджета на 2016 (МБ)</t>
  </si>
  <si>
    <t>Заявлено учреждением на 2018 год (МБ)</t>
  </si>
  <si>
    <r>
      <t>Прочие мероприятия  органов  местного самоуправления (</t>
    </r>
    <r>
      <rPr>
        <sz val="11"/>
        <color rgb="FFFF0000"/>
        <rFont val="Times New Roman"/>
        <family val="1"/>
        <charset val="204"/>
      </rPr>
      <t>расходы  на оплату стоимости проезда к месту отпуска и обратно)</t>
    </r>
  </si>
  <si>
    <r>
      <t>Прочие мероприятия  органов  местного самоуправления</t>
    </r>
    <r>
      <rPr>
        <sz val="12"/>
        <color rgb="FFFF0000"/>
        <rFont val="Times New Roman"/>
        <family val="1"/>
        <charset val="204"/>
      </rPr>
      <t xml:space="preserve"> (расходы  на оплату  страхования М.С, диспансеризации</t>
    </r>
    <r>
      <rPr>
        <sz val="11"/>
        <color rgb="FFFF0000"/>
        <rFont val="Times New Roman"/>
        <family val="1"/>
        <charset val="204"/>
      </rPr>
      <t>)</t>
    </r>
  </si>
  <si>
    <r>
      <t>Прочие мероприятия  органов местного самоуправления ( расходы в области и</t>
    </r>
    <r>
      <rPr>
        <sz val="11"/>
        <color rgb="FFFF0000"/>
        <rFont val="Times New Roman"/>
        <family val="1"/>
        <charset val="204"/>
      </rPr>
      <t>нформатизации и связи)</t>
    </r>
  </si>
  <si>
    <r>
      <t xml:space="preserve">Прочие мероприятия  органов местного самоуправления ( расходы по оплате членских </t>
    </r>
    <r>
      <rPr>
        <sz val="11"/>
        <color rgb="FFFF0000"/>
        <rFont val="Times New Roman"/>
        <family val="1"/>
        <charset val="204"/>
      </rPr>
      <t>взносов)</t>
    </r>
  </si>
  <si>
    <t>0510000</t>
  </si>
  <si>
    <t>1332601</t>
  </si>
  <si>
    <t>1420000</t>
  </si>
  <si>
    <t>1602601</t>
  </si>
  <si>
    <t>2200000</t>
  </si>
  <si>
    <t>МБ.-Утверждено решением о бюджете от 25.11.2013 №377 на 2016 год;           МБТ-предварительные объемы(тыс.рублей)</t>
  </si>
  <si>
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(доля софинансирования  на приобретение  детского сада на 260 мест в 11 мкр. г.Мегиона и детского сада на 320 мест в 19 мкр. г.Мегиона)</t>
  </si>
  <si>
    <t>субсидии автономного округа на приобретение объектов капитального строительства дошкольных образовательных учреждений 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(приобретение  детского сада на 260 мест в 11 мкр. г.Мегиона и детского сада на 320 мест в 19 мкр. г.Мегиона)</t>
  </si>
  <si>
    <t>Сумма, предлагаемая к включение в проект бюджета на 2017 (МБ)</t>
  </si>
  <si>
    <t>целевые межбюджетных трансфертов (предварительные объемы) на 2017 год</t>
  </si>
  <si>
    <t>Сумма, предлагаемая к включение в проект бюджета на 2018 (МБ)</t>
  </si>
  <si>
    <t>целевые межбюджетных трансфертов (предварительные объемы) на 2018 год</t>
  </si>
  <si>
    <t>разработка тех.задания на проектирование АПК "Безопасный город", разработка тех.проекта по развитию (созданию) АПК "Безопасный город"</t>
  </si>
  <si>
    <t>0162501</t>
  </si>
  <si>
    <t xml:space="preserve"> -МАУ "Театр музыки"</t>
  </si>
  <si>
    <t xml:space="preserve"> -МАУ "Региональный историко-культурный и экологический центр"</t>
  </si>
  <si>
    <t>041</t>
  </si>
  <si>
    <r>
      <t xml:space="preserve">Расходы на обеспечение деятельности (оказание услуг) муниципальных  учреждений  (Содержание </t>
    </r>
    <r>
      <rPr>
        <sz val="11"/>
        <color rgb="FFFF0000"/>
        <rFont val="Times New Roman"/>
        <family val="1"/>
        <charset val="204"/>
      </rPr>
      <t>МУ "ЦБ"</t>
    </r>
    <r>
      <rPr>
        <sz val="11"/>
        <rFont val="Times New Roman"/>
        <family val="1"/>
        <charset val="204"/>
      </rPr>
      <t xml:space="preserve">-  </t>
    </r>
    <r>
      <rPr>
        <b/>
        <sz val="11"/>
        <color rgb="FFFF0000"/>
        <rFont val="Times New Roman"/>
        <family val="1"/>
        <charset val="204"/>
      </rPr>
      <t>в программе №5)</t>
    </r>
  </si>
  <si>
    <t>22. Программа "Развитие муниципального управления на 2015 - 2018 годы"</t>
  </si>
  <si>
    <t>Прочие мероприятия органов местного самоуправления ( прочие расходы к Почетной грамоте  Думы города)</t>
  </si>
  <si>
    <t xml:space="preserve">1002501 </t>
  </si>
  <si>
    <t>Расходы по содержанию вновь вводимого объекта ФСК "С Ледовой ареной"</t>
  </si>
  <si>
    <r>
      <rPr>
        <b/>
        <sz val="12"/>
        <color rgb="FFFF0000"/>
        <rFont val="Times New Roman"/>
        <family val="1"/>
        <charset val="204"/>
      </rPr>
      <t>Утверждено</t>
    </r>
    <r>
      <rPr>
        <b/>
        <sz val="12"/>
        <color theme="1"/>
        <rFont val="Times New Roman"/>
        <family val="1"/>
        <charset val="204"/>
      </rPr>
      <t xml:space="preserve"> решением о бюджете от 27.11.2014 №470 на 2015 год (тыс.рублей)</t>
    </r>
  </si>
  <si>
    <r>
      <rPr>
        <b/>
        <sz val="12"/>
        <color rgb="FFFF0000"/>
        <rFont val="Times New Roman"/>
        <family val="1"/>
        <charset val="204"/>
      </rPr>
      <t xml:space="preserve">УТОЧНЕНО </t>
    </r>
    <r>
      <rPr>
        <b/>
        <sz val="12"/>
        <color theme="1"/>
        <rFont val="Times New Roman"/>
        <family val="1"/>
        <charset val="204"/>
      </rPr>
      <t>решением о бюджете от _________ на 2015 год (тыс.рублей)</t>
    </r>
  </si>
  <si>
    <r>
      <t>Уточнено решением о бюджете от</t>
    </r>
    <r>
      <rPr>
        <b/>
        <u/>
        <sz val="12"/>
        <color indexed="8"/>
        <rFont val="Times New Roman"/>
        <family val="1"/>
        <charset val="204"/>
      </rPr>
      <t xml:space="preserve"> 31.10.2014г  </t>
    </r>
    <r>
      <rPr>
        <b/>
        <sz val="12"/>
        <color indexed="8"/>
        <rFont val="Times New Roman"/>
        <family val="1"/>
        <charset val="204"/>
      </rPr>
      <t xml:space="preserve"> №      на 2014 год (тыс.рублей) </t>
    </r>
  </si>
  <si>
    <t>МБ.-Утверждено решением о бюджете от 25.11.2013 №377 на 2015 год;           МБТ-предварительные объемы(тыс.рублей)</t>
  </si>
  <si>
    <r>
      <t>субвенции автономного округа на осуществление полномочий по государственному управлению охраной труда в рамках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содержание работников отдела труда департамента экономической политики, осуществляющих гос.полномочия</t>
    </r>
    <r>
      <rPr>
        <sz val="12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</si>
  <si>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>020</t>
    </r>
    <r>
      <rPr>
        <sz val="12"/>
        <color rgb="FFC00000"/>
        <rFont val="Times New Roman"/>
        <family val="1"/>
        <charset val="204"/>
      </rPr>
      <t>5513</t>
    </r>
  </si>
  <si>
    <r>
      <t>030</t>
    </r>
    <r>
      <rPr>
        <sz val="12"/>
        <color rgb="FFFF0000"/>
        <rFont val="Times New Roman"/>
        <family val="1"/>
        <charset val="204"/>
      </rPr>
      <t>5428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</si>
  <si>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</t>
    </r>
    <r>
      <rPr>
        <sz val="12"/>
        <color rgb="FFFF0000"/>
        <rFont val="Times New Roman"/>
        <family val="1"/>
        <charset val="204"/>
      </rPr>
      <t>(обеспечение деятельности департамента финансов)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</si>
  <si>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годы" (департамент финансов- </t>
    </r>
    <r>
      <rPr>
        <sz val="12"/>
        <color rgb="FFFF0000"/>
        <rFont val="Times New Roman"/>
        <family val="1"/>
        <charset val="204"/>
      </rPr>
      <t>льготный проезд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</si>
  <si>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</si>
  <si>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 годы" (департамент финансов расходы по </t>
    </r>
    <r>
      <rPr>
        <sz val="12"/>
        <color rgb="FFFF0000"/>
        <rFont val="Times New Roman"/>
        <family val="1"/>
        <charset val="204"/>
      </rPr>
      <t>информатизации через МКУ СО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</si>
  <si>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2014 -2020 годы" </t>
    </r>
    <r>
      <rPr>
        <sz val="12"/>
        <color rgb="FFFF0000"/>
        <rFont val="Times New Roman"/>
        <family val="1"/>
        <charset val="204"/>
      </rPr>
      <t>(обслуживание муниципального долга)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</si>
  <si>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5418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</si>
  <si>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5417</t>
    </r>
  </si>
  <si>
    <r>
      <t>061</t>
    </r>
    <r>
      <rPr>
        <sz val="12"/>
        <color rgb="FFFF0000"/>
        <rFont val="Times New Roman"/>
        <family val="1"/>
        <charset val="204"/>
      </rPr>
      <t>5144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</si>
  <si>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энергосбережению)</t>
    </r>
  </si>
  <si>
    <r>
      <t>091</t>
    </r>
    <r>
      <rPr>
        <sz val="12"/>
        <color rgb="FFFF0000"/>
        <rFont val="Times New Roman"/>
        <family val="1"/>
        <charset val="204"/>
      </rPr>
      <t>5431</t>
    </r>
  </si>
  <si>
    <r>
      <t xml:space="preserve">расходы на обеспечение деятельности (оказание услуг) муниципальных учреждений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 </t>
    </r>
    <r>
      <rPr>
        <sz val="12"/>
        <color rgb="FFFF0000"/>
        <rFont val="Times New Roman"/>
        <family val="1"/>
        <charset val="204"/>
      </rPr>
      <t>(Спорт-Альтаир)</t>
    </r>
  </si>
  <si>
    <r>
  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(25 окладов в учреждениях доп. образования)</t>
    </r>
  </si>
  <si>
    <r>
      <t xml:space="preserve">Субвенции на осуществление отдельного государственного полномочия ХМАО-Югры </t>
    </r>
    <r>
      <rPr>
        <sz val="12"/>
        <color rgb="FFFF0000"/>
        <rFont val="Times New Roman"/>
        <family val="1"/>
        <charset val="204"/>
      </rPr>
      <t xml:space="preserve">по присвоению спортивных разрядов и квалификационных категорий спортивных судей </t>
    </r>
    <r>
      <rPr>
        <sz val="12"/>
        <color theme="1"/>
        <rFont val="Times New Roman"/>
        <family val="1"/>
        <charset val="204"/>
      </rPr>
      <t>в рамках подпрограммы "Развитие массовой физической культуры и спорта" гос.программы "Развитие физической культуры и спорта в ХМАО-Югре на 2014-2020 годы"</t>
    </r>
  </si>
  <si>
    <r>
      <rPr>
        <b/>
        <sz val="12"/>
        <rFont val="Times New Roman"/>
        <family val="1"/>
        <charset val="204"/>
      </rPr>
      <t>092</t>
    </r>
    <r>
      <rPr>
        <b/>
        <sz val="12"/>
        <color rgb="FFC00000"/>
        <rFont val="Times New Roman"/>
        <family val="1"/>
        <charset val="204"/>
      </rPr>
      <t>5530</t>
    </r>
  </si>
  <si>
    <r>
  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(проведение спортивно-массовых мероприятий, участие в спортивных соревнованиях)</t>
    </r>
  </si>
  <si>
    <r>
      <rPr>
        <b/>
        <sz val="12"/>
        <rFont val="Times New Roman"/>
        <family val="1"/>
        <charset val="204"/>
      </rPr>
      <t>10</t>
    </r>
    <r>
      <rPr>
        <b/>
        <sz val="12"/>
        <color rgb="FFFF000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Программа "Управление муниципальным имуществом  городского округа город Мегион на 2014-2020 годы"</t>
    </r>
  </si>
  <si>
    <r>
      <t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(обеспечение деятельности  департамента муниципальной собственности)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</si>
  <si>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(содержание работников департамент муниципальной собственности-МКУ " СО")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</si>
  <si>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 проезда к месту использования отпуска и обратно по ДМС)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</si>
  <si>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диспансеризации, страхование муниципальных служащих по ДМС)</t>
    </r>
  </si>
  <si>
    <r>
      <t>1002501   100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</si>
  <si>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(страхование муниципального имущества)</t>
    </r>
  </si>
  <si>
    <r>
      <t xml:space="preserve">реализация мероприятий по землеустройству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(землеустроительные работы)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</si>
  <si>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(ремонт внутриквартальных электрических сетей 6 кВ)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</si>
  <si>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 </t>
    </r>
    <r>
      <rPr>
        <sz val="12"/>
        <color rgb="FFFF0000"/>
        <rFont val="Times New Roman"/>
        <family val="1"/>
        <charset val="204"/>
      </rPr>
      <t>(внесение платы за помещения, находящиеся в муниципальной собственности на капитальный ремонт общего имущества в  многоквартирных домах)</t>
    </r>
  </si>
  <si>
    <r>
      <t>111</t>
    </r>
    <r>
      <rPr>
        <sz val="12"/>
        <color rgb="FFFF0000"/>
        <rFont val="Times New Roman"/>
        <family val="1"/>
        <charset val="204"/>
      </rPr>
      <t>5440</t>
    </r>
  </si>
  <si>
    <r>
      <t xml:space="preserve">Субсидии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95/5 (субсидии молодым семьям на приобретение жилья)-федеральный бюджет</t>
    </r>
  </si>
  <si>
    <r>
      <t xml:space="preserve">Субвенции автономного округа на предоставление дополнительных мер социальной поддержки детям-сиротам и детям, оставшимся без попечения родителей </t>
    </r>
    <r>
      <rPr>
        <sz val="12"/>
        <color rgb="FFFF0000"/>
        <rFont val="Times New Roman"/>
        <family val="1"/>
        <charset val="204"/>
      </rPr>
      <t>обеспечение</t>
    </r>
    <r>
      <rPr>
        <b/>
        <sz val="12"/>
        <color rgb="FFFF0000"/>
        <rFont val="Times New Roman"/>
        <family val="1"/>
        <charset val="204"/>
      </rPr>
      <t xml:space="preserve"> жилыми помещениями  детей-сирот, детей, оставшихся без попечения родителей</t>
    </r>
  </si>
  <si>
    <r>
      <rPr>
        <sz val="12"/>
        <rFont val="Times New Roman"/>
        <family val="1"/>
        <charset val="204"/>
      </rPr>
      <t>405</t>
    </r>
    <r>
      <rPr>
        <b/>
        <sz val="12"/>
        <color rgb="FFC00000"/>
        <rFont val="Times New Roman"/>
        <family val="1"/>
        <charset val="204"/>
      </rPr>
      <t>5511</t>
    </r>
  </si>
  <si>
    <r>
      <t>11.2</t>
    </r>
    <r>
      <rPr>
        <sz val="12"/>
        <color rgb="FFFF0000"/>
        <rFont val="Times New Roman"/>
        <family val="1"/>
        <charset val="204"/>
      </rPr>
      <t>.5135</t>
    </r>
  </si>
  <si>
    <r>
      <t>112</t>
    </r>
    <r>
      <rPr>
        <sz val="12"/>
        <color rgb="FFFF0000"/>
        <rFont val="Times New Roman"/>
        <family val="1"/>
        <charset val="204"/>
      </rPr>
      <t>5529</t>
    </r>
  </si>
  <si>
    <r>
      <rPr>
        <sz val="12"/>
        <rFont val="Times New Roman"/>
        <family val="1"/>
        <charset val="204"/>
      </rPr>
      <t>113</t>
    </r>
    <r>
      <rPr>
        <sz val="12"/>
        <color rgb="FFC00000"/>
        <rFont val="Times New Roman"/>
        <family val="1"/>
        <charset val="204"/>
      </rPr>
      <t>5404</t>
    </r>
  </si>
  <si>
    <r>
      <t>113</t>
    </r>
    <r>
      <rPr>
        <sz val="12"/>
        <color rgb="FFFF0000"/>
        <rFont val="Times New Roman"/>
        <family val="1"/>
        <charset val="204"/>
      </rPr>
      <t>5404</t>
    </r>
  </si>
  <si>
    <r>
      <t>115</t>
    </r>
    <r>
      <rPr>
        <sz val="12"/>
        <color rgb="FFFF0000"/>
        <rFont val="Times New Roman"/>
        <family val="1"/>
        <charset val="204"/>
      </rPr>
      <t>9502</t>
    </r>
  </si>
  <si>
    <r>
      <t>115</t>
    </r>
    <r>
      <rPr>
        <sz val="12"/>
        <color rgb="FFFF0000"/>
        <rFont val="Times New Roman"/>
        <family val="1"/>
        <charset val="204"/>
      </rPr>
      <t>9602</t>
    </r>
  </si>
  <si>
    <r>
      <rPr>
        <sz val="12"/>
        <rFont val="Times New Roman"/>
        <family val="1"/>
        <charset val="204"/>
      </rPr>
      <t>131</t>
    </r>
    <r>
      <rPr>
        <b/>
        <sz val="12"/>
        <color rgb="FFC00000"/>
        <rFont val="Times New Roman"/>
        <family val="1"/>
        <charset val="204"/>
      </rPr>
      <t>5419</t>
    </r>
  </si>
  <si>
    <r>
      <t xml:space="preserve"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>(содержание, монтаж технических средств, нанесение линий дорожной разметки)</t>
    </r>
  </si>
  <si>
    <r>
      <t>141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</si>
  <si>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 по подготовке  к осенне-зимнему периоду п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</si>
  <si>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>142</t>
    </r>
    <r>
      <rPr>
        <b/>
        <sz val="12"/>
        <color rgb="FFFF0000"/>
        <rFont val="Times New Roman"/>
        <family val="1"/>
        <charset val="204"/>
      </rPr>
      <t>5431</t>
    </r>
  </si>
  <si>
    <r>
      <rPr>
        <sz val="12"/>
        <rFont val="Times New Roman"/>
        <family val="1"/>
        <charset val="204"/>
      </rPr>
      <t>142</t>
    </r>
    <r>
      <rPr>
        <b/>
        <sz val="12"/>
        <color rgb="FFC00000"/>
        <rFont val="Times New Roman"/>
        <family val="1"/>
        <charset val="204"/>
      </rPr>
      <t>5430</t>
    </r>
  </si>
  <si>
    <r>
      <t>04/</t>
    </r>
    <r>
      <rPr>
        <sz val="12"/>
        <color rgb="FFC00000"/>
        <rFont val="Times New Roman"/>
        <family val="1"/>
        <charset val="204"/>
      </rPr>
      <t>05</t>
    </r>
  </si>
  <si>
    <r>
      <t>12/</t>
    </r>
    <r>
      <rPr>
        <sz val="12"/>
        <color rgb="FFC00000"/>
        <rFont val="Times New Roman"/>
        <family val="1"/>
        <charset val="204"/>
      </rPr>
      <t>02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</si>
  <si>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(в целях устранения предписаний надзорных органов: ПИРы и  оплата по исполнительным листам по объекту "Реконструкция КОС-2000м3/сут.  </t>
    </r>
    <r>
      <rPr>
        <sz val="12"/>
        <color rgb="FF7030A0"/>
        <rFont val="Times New Roman"/>
        <family val="1"/>
        <charset val="204"/>
      </rPr>
      <t>2015год-2500-канализационные сети п.Высокий</t>
    </r>
    <r>
      <rPr>
        <sz val="12"/>
        <color rgb="FFFF0000"/>
        <rFont val="Times New Roman"/>
        <family val="1"/>
        <charset val="204"/>
      </rPr>
      <t>)</t>
    </r>
    <r>
      <rPr>
        <sz val="12"/>
        <color rgb="FF7030A0"/>
        <rFont val="Times New Roman"/>
        <family val="1"/>
        <charset val="204"/>
      </rPr>
      <t>1%</t>
    </r>
  </si>
  <si>
    <r>
      <t>142</t>
    </r>
    <r>
      <rPr>
        <b/>
        <sz val="12"/>
        <color rgb="FFFF0000"/>
        <rFont val="Times New Roman"/>
        <family val="1"/>
        <charset val="204"/>
      </rPr>
      <t>5430</t>
    </r>
  </si>
  <si>
    <r>
      <t>142</t>
    </r>
    <r>
      <rPr>
        <b/>
        <sz val="12"/>
        <color rgb="FFFF0000"/>
        <rFont val="Times New Roman"/>
        <family val="1"/>
        <charset val="204"/>
      </rPr>
      <t>5516</t>
    </r>
  </si>
  <si>
    <r>
      <t>145</t>
    </r>
    <r>
      <rPr>
        <sz val="12"/>
        <color rgb="FFFF0000"/>
        <rFont val="Times New Roman"/>
        <family val="1"/>
        <charset val="204"/>
      </rPr>
      <t>5432</t>
    </r>
  </si>
  <si>
    <r>
      <t xml:space="preserve">субсидии автономного округа на реализацию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(компенсация в размере 50% от фактически выполненных работ местного бюджета)</t>
    </r>
  </si>
  <si>
    <r>
      <rPr>
        <sz val="12"/>
        <rFont val="Times New Roman"/>
        <family val="1"/>
        <charset val="204"/>
      </rPr>
      <t>171</t>
    </r>
    <r>
      <rPr>
        <sz val="12"/>
        <color rgb="FFC00000"/>
        <rFont val="Times New Roman"/>
        <family val="1"/>
        <charset val="204"/>
      </rPr>
      <t>5443</t>
    </r>
  </si>
  <si>
    <r>
      <t xml:space="preserve">Реализация мероприятий  подпрограммы   "Образование"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(информатизация системы общего образования -31 549,3 т.р,  проведение мероприятий, соревнований, конкурсов)</t>
    </r>
  </si>
  <si>
    <r>
      <t xml:space="preserve">Расходы на обеспечение функций ОРГАНОВ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(обеспечение деятельности  департамента образования и молодежной политики - управление)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</si>
  <si>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(департамент образования - льготный проезд)</t>
    </r>
  </si>
  <si>
    <r>
      <t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</si>
  <si>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 расходы по </t>
    </r>
    <r>
      <rPr>
        <sz val="12"/>
        <color rgb="FFFF0000"/>
        <rFont val="Times New Roman"/>
        <family val="1"/>
        <charset val="204"/>
      </rPr>
      <t>информатизации)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</si>
  <si>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5503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</si>
  <si>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5502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</si>
  <si>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5504</t>
    </r>
  </si>
  <si>
    <r>
      <t xml:space="preserve">Субвенции автономного округа на </t>
    </r>
    <r>
      <rPr>
        <sz val="12"/>
        <color rgb="FFC00000"/>
        <rFont val="Times New Roman"/>
        <family val="1"/>
        <charset val="204"/>
      </rPr>
      <t>информационное обеспечение</t>
    </r>
    <r>
      <rPr>
        <sz val="12"/>
        <color indexed="8"/>
        <rFont val="Times New Roman"/>
        <family val="1"/>
        <charset val="204"/>
      </rPr>
      <t xml:space="preserve"> общеобразовательных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</si>
  <si>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5506</t>
    </r>
  </si>
  <si>
    <r>
      <t xml:space="preserve">Субвенции автономного округа  </t>
    </r>
    <r>
      <rPr>
        <sz val="12"/>
        <color rgb="FFC0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</si>
  <si>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5507</t>
    </r>
  </si>
  <si>
    <r>
      <t xml:space="preserve">Субвенции автономного округа  </t>
    </r>
    <r>
      <rPr>
        <sz val="12"/>
        <color rgb="FFFF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</si>
  <si>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>201</t>
    </r>
    <r>
      <rPr>
        <sz val="12"/>
        <color rgb="FFFF0000"/>
        <rFont val="Times New Roman"/>
        <family val="1"/>
        <charset val="204"/>
      </rPr>
      <t>5507</t>
    </r>
  </si>
  <si>
    <r>
      <t xml:space="preserve">камертон </t>
    </r>
    <r>
      <rPr>
        <i/>
        <sz val="12"/>
        <color rgb="FFFF0000"/>
        <rFont val="Times New Roman"/>
        <family val="1"/>
        <charset val="204"/>
      </rPr>
      <t>(льготный проезд и командировочные расходы)</t>
    </r>
  </si>
  <si>
    <r>
      <t>Реализация мероприятий  подпрограммы    "Обеспечение комплексной безопасности и комфортных условий муниципальных образовательных учреждений городского округа город Мегион"  в рамках муниципальной программы 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по обеспечению пожарной безопасности, выполнение санитарных норм и правил, подготовка к осеннезимн.пер.)</t>
    </r>
  </si>
  <si>
    <r>
      <t>Реализация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-660,0 т.р. и лето-3000,0 т.р., капитальный ремонт арочного помещения ул.Новая, строение7 - 6 403,9 т.р.</t>
    </r>
    <r>
      <rPr>
        <sz val="12"/>
        <color indexed="8"/>
        <rFont val="Times New Roman"/>
        <family val="1"/>
        <charset val="204"/>
      </rPr>
      <t>)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</si>
  <si>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</si>
  <si>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5407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</si>
  <si>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</si>
  <si>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5510</t>
    </r>
  </si>
  <si>
    <r>
      <rPr>
        <sz val="12"/>
        <color rgb="FFFF0000"/>
        <rFont val="Times New Roman"/>
        <family val="1"/>
        <charset val="204"/>
      </rPr>
      <t>Глава города (</t>
    </r>
    <r>
      <rPr>
        <sz val="12"/>
        <color theme="1"/>
        <rFont val="Times New Roman"/>
        <family val="1"/>
        <charset val="204"/>
      </rPr>
      <t>администрации)</t>
    </r>
  </si>
  <si>
    <r>
      <t>Расходы на обеспечение функций государственных органов, в том числе территориальных органов (</t>
    </r>
    <r>
      <rPr>
        <sz val="12"/>
        <color rgb="FFFF0000"/>
        <rFont val="Times New Roman"/>
        <family val="1"/>
        <charset val="204"/>
      </rPr>
      <t>обеспечение деятельности администрации города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</si>
  <si>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 органов  местного самоуправления (р</t>
    </r>
    <r>
      <rPr>
        <b/>
        <sz val="12"/>
        <color rgb="FFFF0000"/>
        <rFont val="Times New Roman"/>
        <family val="1"/>
        <charset val="204"/>
      </rPr>
      <t>асходы  на оплату стоимости проезда к месту отпуска и обратно)</t>
    </r>
  </si>
  <si>
    <r>
      <t xml:space="preserve">Прочие мероприятия  органов  местного самоуправления (расходы  на </t>
    </r>
    <r>
      <rPr>
        <sz val="12"/>
        <color rgb="FFFF0000"/>
        <rFont val="Times New Roman"/>
        <family val="1"/>
        <charset val="204"/>
      </rPr>
      <t xml:space="preserve"> страхование муниципальных служащих, диспансеризация)</t>
    </r>
  </si>
  <si>
    <r>
      <t xml:space="preserve">Прочие мероприятия  органов местного самоуправления ( расходы в области </t>
    </r>
    <r>
      <rPr>
        <sz val="12"/>
        <color rgb="FFFF0000"/>
        <rFont val="Times New Roman"/>
        <family val="1"/>
        <charset val="204"/>
      </rPr>
      <t>информатизации и связ</t>
    </r>
    <r>
      <rPr>
        <sz val="12"/>
        <rFont val="Times New Roman"/>
        <family val="1"/>
        <charset val="204"/>
      </rPr>
      <t>и)</t>
    </r>
  </si>
  <si>
    <r>
      <t>Субвенции автономного округа на осуществление полномочий по хранению, комплектованию, учету и использованию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архивных документов</t>
    </r>
    <r>
      <rPr>
        <sz val="12"/>
        <color rgb="FFFF0000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относящихся к государственной собственности автономного округа в рамках подпрограммы "Совершенствование системы управления культурой в Ханты-Мансийском автономном округе - Югре", государственной программы "Равитие культуры и туризма в  Ханты-Мансийском автономном округе - Югре"</t>
    </r>
  </si>
  <si>
    <r>
      <t xml:space="preserve">Субвенции автономного округа на осуществление полномочий по созданию и обеспечению деятельности </t>
    </r>
    <r>
      <rPr>
        <b/>
        <sz val="12"/>
        <color rgb="FFFF0000"/>
        <rFont val="Times New Roman"/>
        <family val="1"/>
        <charset val="204"/>
      </rPr>
      <t>административных комисс</t>
    </r>
    <r>
      <rPr>
        <sz val="12"/>
        <color rgb="FFFF0000"/>
        <rFont val="Times New Roman"/>
        <family val="1"/>
        <charset val="204"/>
      </rPr>
      <t xml:space="preserve">ий </t>
    </r>
    <r>
      <rPr>
        <sz val="12"/>
        <rFont val="Times New Roman"/>
        <family val="1"/>
        <charset val="204"/>
      </rPr>
      <t>в рамках подпрограммы "Профилактика правонарушений" государственной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  </r>
  </si>
  <si>
    <r>
      <t xml:space="preserve">Субвенции автономного округа на образование и организацию </t>
    </r>
    <r>
      <rPr>
        <b/>
        <sz val="12"/>
        <rFont val="Times New Roman"/>
        <family val="1"/>
        <charset val="204"/>
      </rPr>
      <t xml:space="preserve">деятельности </t>
    </r>
    <r>
      <rPr>
        <b/>
        <sz val="12"/>
        <color rgb="FFFF0000"/>
        <rFont val="Times New Roman"/>
        <family val="1"/>
        <charset val="204"/>
      </rPr>
      <t>комиссий по делам несовершеннолетних</t>
    </r>
    <r>
      <rPr>
        <sz val="12"/>
        <color rgb="FFFF0000"/>
        <rFont val="Times New Roman"/>
        <family val="1"/>
        <charset val="204"/>
      </rPr>
      <t xml:space="preserve"> и защите их пра</t>
    </r>
    <r>
      <rPr>
        <sz val="12"/>
        <rFont val="Times New Roman"/>
        <family val="1"/>
        <charset val="204"/>
      </rPr>
      <t>в</t>
    </r>
  </si>
  <si>
    <r>
      <t xml:space="preserve">Субвенции автономного округа на осуществление полномочий </t>
    </r>
    <r>
      <rPr>
        <b/>
        <sz val="12"/>
        <color rgb="FFFF0000"/>
        <rFont val="Times New Roman"/>
        <family val="1"/>
        <charset val="204"/>
      </rPr>
      <t xml:space="preserve">по государственной регистрации актов </t>
    </r>
    <r>
      <rPr>
        <b/>
        <sz val="12"/>
        <rFont val="Times New Roman"/>
        <family val="1"/>
        <charset val="204"/>
      </rPr>
      <t>гражданского состояни</t>
    </r>
    <r>
      <rPr>
        <sz val="12"/>
        <rFont val="Times New Roman"/>
        <family val="1"/>
        <charset val="204"/>
      </rPr>
      <t>я в рамках подпрограммы "Профилактика правонарушений" государственной программы "Обеспечение прав и законных интересов населения  в Ханты-Мансийском автономном округе – Югре  в отдельных сферах жизнедеятельности в 2014 – 2020 годы" за счет средств бюджета автономного округа и федерального бюджета</t>
    </r>
  </si>
  <si>
    <r>
      <t xml:space="preserve">Субвенции  автономного округа на осуществление деятельности </t>
    </r>
    <r>
      <rPr>
        <b/>
        <sz val="12"/>
        <color rgb="FFFF0000"/>
        <rFont val="Times New Roman"/>
        <family val="1"/>
        <charset val="204"/>
      </rPr>
      <t xml:space="preserve">по опеке </t>
    </r>
    <r>
      <rPr>
        <sz val="12"/>
        <color rgb="FFFF0000"/>
        <rFont val="Times New Roman"/>
        <family val="1"/>
        <charset val="204"/>
      </rPr>
      <t xml:space="preserve">и попечительству </t>
    </r>
    <r>
      <rPr>
        <sz val="12"/>
        <rFont val="Times New Roman"/>
        <family val="1"/>
        <charset val="204"/>
      </rPr>
      <t>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</si>
  <si>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r>
      <t>221</t>
    </r>
    <r>
      <rPr>
        <sz val="12"/>
        <color rgb="FFFF0000"/>
        <rFont val="Times New Roman"/>
        <family val="1"/>
        <charset val="204"/>
      </rPr>
      <t>5509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</si>
  <si>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 "СО"</t>
    </r>
    <r>
      <rPr>
        <sz val="12"/>
        <color indexed="8"/>
        <rFont val="Times New Roman"/>
        <family val="1"/>
        <charset val="204"/>
      </rPr>
      <t>)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</si>
  <si>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"КС"</t>
    </r>
    <r>
      <rPr>
        <sz val="12"/>
        <color indexed="8"/>
        <rFont val="Times New Roman"/>
        <family val="1"/>
        <charset val="204"/>
      </rPr>
      <t>)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</si>
  <si>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(подключение жилых домов в п.СУ-920 к разводящим сетям водоотведения СУ-920)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</si>
  <si>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  в 2015 г-</t>
    </r>
    <r>
      <rPr>
        <sz val="12"/>
        <color rgb="FFFF0000"/>
        <rFont val="Times New Roman"/>
        <family val="1"/>
        <charset val="204"/>
      </rPr>
      <t>строительство кладбища)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</si>
  <si>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(лесное хозяйство)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</si>
  <si>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(инвентаризация и паспортизация объектов, оценка объектов,техниченское обследование, оплата коммунальных услуг,оплата транспортного налога, обследование ограждающих и несущих конструкций жилых домов, охрана объектов,оплата услуг по утилизации   , оплата услуг по осуществлению деятельности по приему платежей от физических лиц имущества муниципальной собственности)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</si>
  <si>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b/>
        <sz val="14"/>
        <color theme="1"/>
        <rFont val="Times New Roman"/>
        <family val="1"/>
        <charset val="204"/>
      </rPr>
      <t xml:space="preserve"> ремонт  муниципального имущества</t>
    </r>
    <r>
      <rPr>
        <sz val="12"/>
        <color rgb="FFFF0000"/>
        <rFont val="Times New Roman"/>
        <family val="1"/>
        <charset val="204"/>
      </rPr>
      <t>, в том числе: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</si>
  <si>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Советская 19) 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</si>
  <si>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(капитальный ремонт кровли Новая 2 здания архива)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</si>
  <si>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кровли, ремонт помещений здания администрации  ул.Советская 1 п.Высокий) </t>
    </r>
  </si>
  <si>
    <r>
      <t>реализация мероприятий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семинары, смотры-конкурсы, аттестация рабочих мест, обучение по охране труда)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</si>
  <si>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(субсидии молодым семьям на приобретение жилья без доли софинансирования)</t>
    </r>
  </si>
  <si>
    <r>
      <t xml:space="preserve">реализация мероприятий подпрограммы "Адресная программа по переселению граждан из аварийного жилищного фонда" 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(местный бюджета)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</si>
  <si>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(доля местного бюджета)</t>
    </r>
  </si>
  <si>
    <t xml:space="preserve">Субвенции автономного округа на осуществление полномочий по обеспечению жильем отдельных категорий граждан, установленных федеральными законами от 12.01.1995 №5-ФЗ "О ветеранах" и от 24.11.1995года №181-ФЗ" О социальной защите инвалидов в РФ"в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</si>
  <si>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>Администрирование по постановке на учет отдельных категорий граждан подпрограммы  "Улучшение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 (</t>
    </r>
    <r>
      <rPr>
        <sz val="12"/>
        <color rgb="FFFF0000"/>
        <rFont val="Times New Roman"/>
        <family val="1"/>
        <charset val="204"/>
      </rPr>
      <t>администрирование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</si>
  <si>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20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</si>
  <si>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80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</si>
  <si>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 xml:space="preserve"> (капитальный ремонт и ремонт дорог и внутриквартальных проездов)  95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</si>
  <si>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 </t>
    </r>
    <r>
      <rPr>
        <sz val="12"/>
        <color rgb="FFFF0000"/>
        <rFont val="Times New Roman"/>
        <family val="1"/>
        <charset val="204"/>
      </rPr>
      <t>(капитальный ремонт и ремонт дорог и внутриквартальных проездов)  5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доля местного бюджета</t>
    </r>
  </si>
  <si>
    <r>
      <t>реализация мероприятий подпрограммы  "Капитальный ремонт многоквартирных домов на территории городского округа город Мегион"  по благоустройству дворовых территорий МКД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C00000"/>
        <rFont val="Times New Roman"/>
        <family val="1"/>
        <charset val="204"/>
      </rPr>
      <t xml:space="preserve">  (благоустройство дворовых территорий) 10, доля местного бюджета</t>
    </r>
  </si>
  <si>
    <r>
      <t>субсидии автономного округа на реализацию мероприятий подпрограммы  "Содействие проведению капитального ремонта многоквартирных домов на территории городского округа город Мегион"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(благоустройство дворовых территорий) 90</t>
    </r>
  </si>
  <si>
    <r>
      <t xml:space="preserve">реализация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(проведение инженерных изысканий, разработка пилотного проекта системы управления развитием территории городского округа)</t>
    </r>
  </si>
  <si>
    <t>6.3.Подпрограмма 4 "Развитие внутреннего и въездного туризма"</t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</si>
  <si>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 строительство модульной лыжной базы в п.Высокий)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</si>
  <si>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(ремонт спорткомплексов, раздел земельного участка)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</si>
  <si>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 МБУ "Спорт-Альтаир")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</si>
  <si>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(реконструкция СК "Дельфин")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</si>
  <si>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</si>
  <si>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общегородских мероприятий)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</si>
  <si>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(подготовка к осенне-зимнему периоду учреждений спорта)</t>
    </r>
  </si>
  <si>
    <r>
      <t>Субвенции автономного округа на реализацию основных общеобразовательных программ</t>
    </r>
    <r>
      <rPr>
        <sz val="12"/>
        <color rgb="FFFF0000"/>
        <rFont val="Times New Roman"/>
        <family val="1"/>
        <charset val="204"/>
      </rPr>
      <t xml:space="preserve"> в дошкольных образовательных организациях</t>
    </r>
    <r>
      <rPr>
        <sz val="12"/>
        <color indexed="8"/>
        <rFont val="Times New Roman"/>
        <family val="1"/>
        <charset val="204"/>
      </rPr>
      <t xml:space="preserve"> в рамках подпрограммы  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</si>
  <si>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на социальную поддержку отдельным категориям обущающихся  муниципальных общеобразовательных учреждений 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(питание льготной категории)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</si>
  <si>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Субвенции автономного округа на реализацию основных общеобразовательных программ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(госстандарт и классное руководство)</t>
    </r>
  </si>
  <si>
    <r>
      <t xml:space="preserve">Субсидия на софинансирование расходных обязательств местных бюджетов </t>
    </r>
    <r>
      <rPr>
        <sz val="12"/>
        <color rgb="FFFF0000"/>
        <rFont val="Times New Roman"/>
        <family val="1"/>
        <charset val="204"/>
      </rPr>
      <t>по организации питания обучающихся</t>
    </r>
    <r>
      <rPr>
        <sz val="12"/>
        <rFont val="Times New Roman"/>
        <family val="1"/>
        <charset val="204"/>
      </rPr>
      <t xml:space="preserve"> в муниципальных общеобразовательных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 </t>
    </r>
  </si>
  <si>
    <r>
      <t xml:space="preserve">Субсидии на создание условий </t>
    </r>
    <r>
      <rPr>
        <sz val="12"/>
        <color rgb="FFFF0000"/>
        <rFont val="Times New Roman"/>
        <family val="1"/>
        <charset val="204"/>
      </rPr>
      <t xml:space="preserve">для осуществления присмотра и ухода за детьми, содержание детей в частных организациях, </t>
    </r>
    <r>
      <rPr>
        <sz val="12"/>
        <color indexed="8"/>
        <rFont val="Times New Roman"/>
        <family val="1"/>
        <charset val="204"/>
      </rPr>
      <t xml:space="preserve">осуществляющих образовательную деятельность по реализации образовательных программ дошкольного образования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</si>
  <si>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автономного округа на обеспечение  </t>
    </r>
    <r>
      <rPr>
        <b/>
        <sz val="11"/>
        <color rgb="FFC00000"/>
        <rFont val="Times New Roman"/>
        <family val="1"/>
        <charset val="204"/>
      </rPr>
      <t xml:space="preserve">дополнительных гарантий прав на жилое помещение </t>
    </r>
    <r>
      <rPr>
        <sz val="11"/>
        <color rgb="FFC00000"/>
        <rFont val="Times New Roman"/>
        <family val="1"/>
        <charset val="204"/>
      </rPr>
      <t xml:space="preserve"> детей-сирот и детей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 в рамках подпрограммы "Преодаление социальной исключенности" государственной программы "Социальная поддержка жителей Ханты-Мансийского автономного округа – Югры" на 2014 – 2020 годы</t>
    </r>
  </si>
  <si>
    <r>
      <t xml:space="preserve">Распределение бюджетных ассигнований на реализацию муниципальных программ  городского округа город Мегион на 2016 и плановый период 2017-2018 годов.      </t>
    </r>
    <r>
      <rPr>
        <b/>
        <sz val="16"/>
        <color theme="1"/>
        <rFont val="Times New Roman"/>
        <family val="1"/>
        <charset val="204"/>
      </rPr>
      <t>ВАРИАНТ   НА______________________</t>
    </r>
  </si>
  <si>
    <t>Всего по программам на 2016 и плановый период 2017-2018 годов</t>
  </si>
  <si>
    <t>1.3.Подпрограмма "Приведение в соответствие нормам инженерно-технических мероприятий объектов гражданской обороны городского округа город Мегион"</t>
  </si>
  <si>
    <t>1.6.Подпрограмма "Построение (развитие), внедрение и эксплуатация аппаратно-программного комплекса "Безопасный город"</t>
  </si>
  <si>
    <r>
      <t>Переданные расходы в МКУ "Службу обеспечения"</t>
    </r>
    <r>
      <rPr>
        <b/>
        <i/>
        <sz val="8"/>
        <color theme="1"/>
        <rFont val="Times New Roman"/>
        <family val="1"/>
        <charset val="204"/>
      </rPr>
      <t>непрограммные (Дума и Ксч палата)</t>
    </r>
  </si>
  <si>
    <t xml:space="preserve">контрольные для местного бюджета </t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</si>
  <si>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помещений   Новая2- архив) </t>
    </r>
  </si>
  <si>
    <r>
      <t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 расходы по информатизации ДМС )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</si>
  <si>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г.Мегион)(5-доля местного бюджета)</t>
    </r>
  </si>
  <si>
    <t>Нераспределенные субсидии на развитие инфраструктуры 99/1</t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</si>
  <si>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(инженерные сети к индивидуальным жилым домам 30 мкр. г.Мегион) 80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</si>
  <si>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Октября)20 (2018г-25)</t>
    </r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</si>
  <si>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Октября)80 (2018г.-75)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</si>
  <si>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(проектирование и строительство шатровой крыши Нефтяников 8)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</si>
  <si>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(ремонт  Нефтяников 8, (568,0 т.р.-кабинеты 115,309,315 и 273,0 тыс.р.- кабинеты 311,313,316)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</si>
  <si>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(выкупная стоимость жилого помещения) 11%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</si>
  <si>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(выкупная стоимость жилого помещения)89% доля</t>
    </r>
  </si>
  <si>
    <r>
      <t xml:space="preserve">реализация  мероприятий  подпрограммы "Ликвидация и расселение строений приспособленных для проживания"  расположенных на территории жилого городка СУ - 43, улице Губкина, 19(1) микрорайона, на пересечении улиц Губкина-Заречная в рамках муниципальной программы "Обеспечение доступным и комфортным жильём жителей  городского округа город Мегион в 2014-2020 годах" 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11% доля местного бюджета</t>
    </r>
  </si>
  <si>
    <r>
      <t xml:space="preserve">субсидии автономного округа на реализацию  мероприятий  подпрограммы "Улучшение жилищных условий отдельных категорий граждан""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89% доля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</si>
  <si>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 входной группы ул Строителей 7/1) </t>
    </r>
  </si>
  <si>
    <t>Уточнено на 01.10.2015</t>
  </si>
  <si>
    <r>
      <t>Субсидии автономного округа 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95 (субсидии молодым семьям на приобретение жилья)</t>
    </r>
  </si>
  <si>
    <t xml:space="preserve">Субсидии автономного округа на улучшение жилищных условий молодых учителей 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</si>
  <si>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(доля местного бюджета,  инженерные сети к индивидуальным жилым домам 30 мкр. г.Мегион)20 (2015-ПИР)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</si>
  <si>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 жилых помещений, в том числе по решению суда), без доли софинансирования)</t>
    </r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</si>
  <si>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на развитие   МФЦ за счет средств бюджета автономного округа (субсидии)</t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</si>
  <si>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в части предоставления  госуслуг в МФЦ за счет средств бюджета автономного округа (субсидии)</t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</si>
  <si>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"МФЦ</t>
    </r>
    <r>
      <rPr>
        <sz val="12"/>
        <color indexed="8"/>
        <rFont val="Times New Roman"/>
        <family val="1"/>
        <charset val="204"/>
      </rPr>
      <t>", местный бюджет)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</si>
  <si>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(спортивный комплекс с ледовой ареной)</t>
    </r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</si>
  <si>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(присвоение спортивных разрядов и квалификационных категорий спортивных судей (средства местного бюджета)</t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</si>
  <si>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 "Содействие трудоустройству граждан"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</si>
  <si>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>Иные межбюджетные трансферты автономного округа на реализацию дополнительных мероприятий, направленных  на снижение напряженности на рынке труда в рамках 2 подпрограммы "</t>
    </r>
    <r>
      <rPr>
        <sz val="11"/>
        <color rgb="FFFF0000"/>
        <rFont val="Times New Roman"/>
        <family val="1"/>
        <charset val="204"/>
      </rPr>
      <t>Дополнительные мероприятия в области занятости населения</t>
    </r>
    <r>
      <rPr>
        <sz val="11"/>
        <color theme="1"/>
        <rFont val="Times New Roman"/>
        <family val="1"/>
        <charset val="204"/>
      </rPr>
      <t>" государственной   программы "</t>
    </r>
    <r>
      <rPr>
        <b/>
        <sz val="11"/>
        <color theme="1"/>
        <rFont val="Times New Roman"/>
        <family val="1"/>
        <charset val="204"/>
      </rPr>
      <t>Содействие занятости населения</t>
    </r>
    <r>
      <rPr>
        <sz val="11"/>
        <color theme="1"/>
        <rFont val="Times New Roman"/>
        <family val="1"/>
        <charset val="204"/>
      </rPr>
      <t xml:space="preserve"> в Ханты-мансийском автономном округе - Югры на 2014--2020 годы"</t>
    </r>
  </si>
  <si>
    <t>1.Программа "Развитие систем гражданской защиты населения городского округа город Мегион в 2014-2018 годах"</t>
  </si>
  <si>
    <r>
      <t>реализация мероприятий подпрограммы "Развитие и укрепление материально-технической базы единой диспетчерской службы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</t>
    </r>
    <r>
      <rPr>
        <sz val="12"/>
        <color rgb="FFFF0000"/>
        <rFont val="Times New Roman"/>
        <family val="1"/>
        <charset val="204"/>
      </rPr>
      <t xml:space="preserve"> (обслуживание аппаратно-программного комплекса ИСТОК-М, содержание каналов связи, обеспечение информационной безопасности АПК "Система")</t>
    </r>
  </si>
  <si>
    <r>
      <t xml:space="preserve">реализация мероприятий подпрограммы  "Развитие системы оповещения населения при угрозе возникновения чрезвычайных ситуаций на территории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(обслуживание территориальной автоматизированной системы централизованного оповещения)</t>
    </r>
  </si>
  <si>
    <t>реализация мероприятий подпрограммы "Приведение в соответствие нормам инженерно-технических мероприятий объектов гражданской обороны городского округа город Мегион"  муниципальной программы "Развитие систем гражданской защиты населения городского округа город Мегион в 2014-2018 годах"</t>
  </si>
  <si>
    <r>
      <t xml:space="preserve">расходы на обеспечение деятельности (оказание услуг) муниципальных учреждений в рамках подпрограммы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 </t>
    </r>
    <r>
      <rPr>
        <sz val="12"/>
        <color rgb="FFFF0000"/>
        <rFont val="Times New Roman"/>
        <family val="1"/>
        <charset val="204"/>
      </rPr>
      <t>(содержание МКУ "Управление гражданской защиты населения")</t>
    </r>
  </si>
  <si>
    <r>
      <t xml:space="preserve">реализация мероприятий подпрограммы  "Предупреждение и ликвидация чрезвычайных ситуаций"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(предупреждение и ликвидация ЧС в период половодья, пожароопасного периода - обслуживание пожарных гидрантов, пожарного резервуара 450,0 т.р.+ резерв по ЧС 750,0 т.р.)</t>
    </r>
  </si>
  <si>
    <t xml:space="preserve">субсидии автономного округа на создание общественных спасательных постов в местах массового отдыха людей на водных объектах в рамках подпрограмма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</t>
  </si>
  <si>
    <r>
      <t xml:space="preserve">реализация мероприятий подпрограммы  "Создание общественных спасательных постов в местах массового отдыха людей на водных объектах"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 xml:space="preserve">(доля софинансирования из местного бюджета 90/10) </t>
    </r>
  </si>
  <si>
    <t xml:space="preserve">субсидии автономного округа на реализацию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</si>
  <si>
    <r>
      <t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(организация мониторинга деятельности малого и среднего предпринимательства, проведение образовательных мероприятий, развитие молодежного предпринимательства)</t>
    </r>
  </si>
  <si>
    <t>3. Программа "Поддержка и развитие малого и среднего предпринимательства  на территории городского округа город Мегион на 2014-2020 годы"</t>
  </si>
  <si>
    <r>
      <t xml:space="preserve"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(финансовая поддержка предпринимательства)</t>
    </r>
  </si>
  <si>
    <t>4.Программа "Поддержка  социально - ориентированных некомерческих организаций на 2014-2018 годы"</t>
  </si>
  <si>
    <t xml:space="preserve">реализация мероприятий муниципальной программы  "Поддержка  социально-ориентированных некомерческих организаций на 2014-2018 годы" </t>
  </si>
  <si>
    <t>6.Программа "Развитие культуры и туризма в городском округе город Мегион на 2014 -2020 годы"</t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</si>
  <si>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на развитие библиотечной сети софинансирование 15%)</t>
    </r>
  </si>
  <si>
    <r>
      <t>субсидии автономного округа,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городском округе город Мегион на 2014 -2020 годы" (</t>
    </r>
    <r>
      <rPr>
        <sz val="12"/>
        <color rgb="FFFF0000"/>
        <rFont val="Times New Roman"/>
        <family val="1"/>
        <charset val="204"/>
      </rPr>
      <t>модернизация библиотек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</si>
  <si>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(пополнение и оцифровка библиотечных фондов)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</si>
  <si>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(укрепление метериально технической базы учреждений: в 2016 году приобретение сценического оборудования МАУ "Театр музыки" - 588,6т.р., приобретение, установка и монтаж системы видеонаблюдения в МАУ "Экоцентр"- 349,3;  информатизация музея в 2017-2018 годах - 500,0 т.р.)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</si>
  <si>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(устранение предписаний надзорных органов, проведение текущего ремонта учреждений: МБУ"ЦБС" - 986,2 т.р.; МАУ "Театр музыки" - 270,0т.р.; МАУ "Экоцентр" - 711,2 т.р.; МАУ "Дворец искусств" -3523,2 т.р.)</t>
    </r>
  </si>
  <si>
    <r>
      <t>реализация мероприятий по строительству (реконструкции) в рамках подпрограммы "Обеспечение прав граждан на доступ к культурным ценностям и информации" 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>(реконструкция МБУ "ДШИ №2" - 5%)</t>
    </r>
  </si>
  <si>
    <r>
      <t xml:space="preserve">субсидии на реализацию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(модернизация детских школ искусств, обновление материально-технической базы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</si>
  <si>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по модернизации детских школ искусств 15%)</t>
    </r>
  </si>
  <si>
    <r>
      <t xml:space="preserve">иные межбюджетные трансферты </t>
    </r>
    <r>
      <rPr>
        <sz val="12"/>
        <color rgb="FFFF0000"/>
        <rFont val="Times New Roman"/>
        <family val="1"/>
        <charset val="204"/>
      </rPr>
      <t xml:space="preserve">на комплектование книжных фондов библиотек муниципальных образований </t>
    </r>
    <r>
      <rPr>
        <sz val="12"/>
        <color theme="1"/>
        <rFont val="Times New Roman"/>
        <family val="1"/>
        <charset val="204"/>
      </rPr>
      <t>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 xml:space="preserve"> за счет средств федерального бюджета</t>
    </r>
  </si>
  <si>
    <r>
      <t xml:space="preserve">реализация мероприятий подпрограммы "Укрепление единого культурного пространства в городском округе"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(создание концертных и театральных постановок, организация и проведение мероприятий, праздников, конкурсов, в том числе выплаты ВОВ-600,0 т.р., новогодние подарки-600,0 т.р.)</t>
    </r>
  </si>
  <si>
    <t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</t>
  </si>
  <si>
    <t>иные межбюджетные трансферты на реализацию мероприятий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 город Мегион на 2014 -2020 годы"</t>
  </si>
  <si>
    <t>расходы на обеспечение деятельности (оказание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городском округе город Мегион на 2014 -2020 годы"</t>
  </si>
  <si>
    <t>8.Программа "Информационное обеспечение деятельности органов местного самоуправления  городского округа  город Мегион на 2014 -2018годы"</t>
  </si>
  <si>
    <r>
      <t xml:space="preserve">расходы на обеспечение деятельности (оказание услуг) муниципальных учреждений в рамках муниципальной программы  "Информационное обеспечение деятельности органов местного самоуправления  городского округа  город Мегион на 2014 -2018 годы" ( обеспечение деятельности </t>
    </r>
    <r>
      <rPr>
        <sz val="12"/>
        <color rgb="FFFF0000"/>
        <rFont val="Times New Roman"/>
        <family val="1"/>
        <charset val="204"/>
      </rPr>
      <t>"МБУ ИА"Мегионские новости"</t>
    </r>
    <r>
      <rPr>
        <sz val="12"/>
        <color theme="1"/>
        <rFont val="Times New Roman"/>
        <family val="1"/>
        <charset val="204"/>
      </rPr>
      <t xml:space="preserve">) </t>
    </r>
  </si>
  <si>
    <r>
      <t xml:space="preserve">реализация мероприятий муниципальной программы  "Информационное обеспечение деятельности органов местного самоуправления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(производство и трансляция информационных материалов на телевидении, в эфире местной радиостанции, публикация материалов в СМИ, изготовление полиграфической продукции, услуги фотографа, приобретение оборудования и программного обеспечения для организации видеосъемки в условиях студии управления информационной политики)</t>
    </r>
  </si>
  <si>
    <t>12.Программа "Развитие информационного общества на территории   городского округа  город Мегион на 2014 -2018 годы"</t>
  </si>
  <si>
    <r>
      <t xml:space="preserve">расходы на обеспечение деятельности (оказание услуг) муниципальных учреждений в рамках 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деятельности МБУ "Вектор")</t>
    </r>
  </si>
  <si>
    <r>
      <t xml:space="preserve">реализация мероприятий  в рамках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доступа к информации о деятельности органов местного самоуправления, развитие и сопровождение инфаструктуры электронного правительства и информационных систем)</t>
    </r>
  </si>
  <si>
    <t>13.Программа "Развитие транспортной системы  городского округа  город Мегион на 2014 -2018 годы"</t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</si>
  <si>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(автомобильная дорога к пристани г.Мегион )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</si>
  <si>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( Выполнение ПИР на строительство дорог) 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</si>
  <si>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устройство тротуаров, подъездов,стоянок) без доли софинансирования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</si>
  <si>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5% (доля местного бюджета)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</si>
  <si>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</t>
    </r>
    <r>
      <rPr>
        <sz val="12"/>
        <color rgb="FFC00000"/>
        <rFont val="Times New Roman"/>
        <family val="1"/>
        <charset val="204"/>
      </rPr>
      <t>95</t>
    </r>
  </si>
  <si>
    <r>
      <t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</si>
  <si>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 </t>
    </r>
    <r>
      <rPr>
        <sz val="12"/>
        <color rgb="FFC00000"/>
        <rFont val="Times New Roman"/>
        <family val="1"/>
        <charset val="204"/>
      </rPr>
      <t>95/5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</si>
  <si>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исполнительный лист)</t>
    </r>
  </si>
  <si>
    <r>
      <t xml:space="preserve">реализация мероприятий подпрограммы "Развитие транспортной системы"  по предоставлению субсидии организациям, оказывающим предоставление транспортных услуг по перевозке пассажиров по маршрутной сети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(организация пассажирских перевозок)</t>
    </r>
  </si>
  <si>
    <r>
      <t xml:space="preserve">реализация мероприятий подпрограммы "Повышение безопасности дорожного движения в городском округе город Мегион" по совершенствованию работы с участниками дорожного движения в рамках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(освещение вопросов в СМИ, издание печатной продукции и размещение на рекламных щитах, баннерах и перетяжках информации пропагандисткой и профилактирующей информации)</t>
    </r>
  </si>
  <si>
    <r>
      <t xml:space="preserve">реализация мероприятий подпрограммы  "Повышение безопасности дорожного движения в городском округе город Мегион" по профилактике детского и юношеского дорожно-транспортного травматизма   в рамках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>(проведение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конкурсы образовательных учреждений по профилактике детского дорожно-транспортного травматизма и т.д.)</t>
    </r>
  </si>
  <si>
    <r>
      <t xml:space="preserve">реализация мероприятий подпрограммы "Повышение безопасности дорожного движения в городском округе город Мегион"совершенствованию условий движения и организации  дорожного движения на улично-дорожной сети города   в рамках 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 xml:space="preserve"> (строительство, реконструкция, техническое перевооружение нерегулируемых пешеходных переходов, в том числе прилегающих непосредственно к дошкольным образовательным учреждениям, 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 монтаж технических средств организации дорожного движения, реконструкция, строительство, устройство на улично-дорожной сети пешеходных ограждений) (2015г.-строительство автогородка)</t>
    </r>
  </si>
  <si>
    <t>14.Программа "Развитие жилищно-коммунального комплекса и повышение энергетической эффективности в  городском округе  город Мегион на 2014 -20183 годы"</t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</si>
  <si>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</si>
  <si>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в 2015 г-</t>
    </r>
    <r>
      <rPr>
        <sz val="12"/>
        <color rgb="FFFF0000"/>
        <rFont val="Times New Roman"/>
        <family val="1"/>
        <charset val="204"/>
      </rPr>
      <t xml:space="preserve">строительство кладбища,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</si>
  <si>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 xml:space="preserve"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 не менее  </t>
    </r>
    <r>
      <rPr>
        <sz val="12"/>
        <color rgb="FFFF0000"/>
        <rFont val="Times New Roman"/>
        <family val="1"/>
        <charset val="204"/>
      </rPr>
      <t>1% доля местного бюджета-441,7 т.р.</t>
    </r>
  </si>
  <si>
    <r>
  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подготовка к осенне-зимнему периоду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>95,99</t>
    </r>
  </si>
  <si>
    <r>
      <t>субсидии  автономного округа на софинансирование капитальных вложений в объект муниципальной собственности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</si>
  <si>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 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</si>
  <si>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КОС-2000м3/сут. -ПИР, исполнение решения суда)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</si>
  <si>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газификация п.Высокого,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</si>
  <si>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</t>
    </r>
    <r>
      <rPr>
        <sz val="12"/>
        <color rgb="FFFF0000"/>
        <rFont val="Times New Roman"/>
        <family val="1"/>
        <charset val="204"/>
      </rPr>
      <t>газификация п.Высокий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 xml:space="preserve"> 95</t>
    </r>
  </si>
  <si>
    <r>
      <t xml:space="preserve"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(реконструкция 4-х КНС) </t>
    </r>
    <r>
      <rPr>
        <sz val="12"/>
        <color rgb="FFC00000"/>
        <rFont val="Times New Roman"/>
        <family val="1"/>
        <charset val="204"/>
      </rPr>
      <t xml:space="preserve"> 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</si>
  <si>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реконструкция 4-х КНС</t>
    </r>
    <r>
      <rPr>
        <sz val="12"/>
        <color rgb="FFFF0000"/>
        <rFont val="Times New Roman"/>
        <family val="1"/>
        <charset val="204"/>
      </rPr>
      <t>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</si>
  <si>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  </r>
    <r>
      <rPr>
        <sz val="12"/>
        <color rgb="FFFF0000"/>
        <rFont val="Times New Roman"/>
        <family val="1"/>
        <charset val="204"/>
      </rPr>
      <t>(реконструкция и расширение хозпитьевого водоснабжения, ПИР)</t>
    </r>
  </si>
  <si>
    <r>
      <t xml:space="preserve">реализация мероприятий  подпрограммы "Модернизация и реформирование жилищно-коммунального комплекса городского округа город Мегион"  по предоставлению субсидии в целях компенсация выпадающих доходов организациям, предоставляющим населению услуги ЖКХ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(вывоз жидких бытовых отходов )</t>
    </r>
  </si>
  <si>
    <r>
      <t>субвенции автономного округа на реализацию мероприятий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компенсация выпадающих доходов организациям, предоставляющим населению услуги газоснабжения)</t>
    </r>
  </si>
  <si>
    <r>
      <t xml:space="preserve">реализация мероприятий  подпрограммы  </t>
    </r>
    <r>
      <rPr>
        <sz val="12"/>
        <rFont val="Times New Roman"/>
        <family val="1"/>
        <charset val="204"/>
      </rPr>
      <t>"Энергосбережение  и повышение  энергетической эффективности и энергобезоавсности муниципального образования городской округ город Мегион" по оснащению индивидуальными приборами учета энергоресурсов</t>
    </r>
    <r>
      <rPr>
        <sz val="12"/>
        <color theme="1"/>
        <rFont val="Times New Roman"/>
        <family val="1"/>
        <charset val="204"/>
      </rPr>
      <t xml:space="preserve">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C00000"/>
        <rFont val="Times New Roman"/>
        <family val="1"/>
        <charset val="204"/>
      </rPr>
      <t>(оснащение индивидуальными приборами учета энергоресурсов муниципального жилого фонда-3000,0 т.р., замена насосного парка ЦТП и ПС на энергоэффективные-3000,0т.р.)</t>
    </r>
  </si>
  <si>
    <t xml:space="preserve">реализация мероприятий  подпрограммы  "Капитальный ремонт, реконструкция и ремонт  муниципального жилого фонда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</si>
  <si>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 xml:space="preserve"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по капитальному ремонту МКД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</si>
  <si>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>16.Программа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период до 2018 года"</t>
  </si>
  <si>
    <r>
      <t xml:space="preserve">рализация мероприятий  в рамках муниципальной программы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перод до 2018 года"  </t>
    </r>
    <r>
      <rPr>
        <sz val="12"/>
        <color rgb="FFC00000"/>
        <rFont val="Times New Roman"/>
        <family val="1"/>
        <charset val="204"/>
      </rPr>
      <t>(сооружение пандусов, поручней, входных групп, подъемников)</t>
    </r>
  </si>
  <si>
    <t>17.Программа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</si>
  <si>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развитие общественных формирований правоохранительной направленности 70/30)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</si>
  <si>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(установка систем видеообзора)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</si>
  <si>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(софинансирование установка систем видеообзора 80/20)</t>
  </si>
  <si>
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</si>
  <si>
    <r>
      <t xml:space="preserve">реализация мероприятий  подпрограммы "Профилактика незаконного оборота и потребления наркотических средств и психотропных веществ"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(проведение спортивных, культурно-массовых мероприятий, изготовление и размещение социальной рекламы)</t>
    </r>
  </si>
  <si>
    <t>18.Программа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</si>
  <si>
    <r>
  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  </r>
    <r>
      <rPr>
        <sz val="12"/>
        <color rgb="FFFF0000"/>
        <rFont val="Times New Roman"/>
        <family val="1"/>
        <charset val="204"/>
      </rPr>
      <t xml:space="preserve"> (изготовление видеороликов, листовок,методических пособий, проведение лекций, тренингов, конкурсов, мероприятий, проведение ежегодного конкурса "Лица нашего города")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</si>
  <si>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(создание условий для деятельности народных дружин)</t>
  </si>
  <si>
    <t>Содержание вновь вводимого объекта "Детский сад на 260 мест"</t>
  </si>
  <si>
    <t>Содержание вновь вводимого объекта "Детский сад на 320 мест"</t>
  </si>
  <si>
    <t>Расходы на обеспечение деятельности муниципальных учреждений, в том числе: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</si>
  <si>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установка видеосистем в наиболее криминогенных общественных местах , обслуживание систем видеонаблюдения за счет средств местного бюджета</t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</si>
  <si>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</t>
    </r>
    <r>
      <rPr>
        <sz val="12"/>
        <color rgb="FFFF0000"/>
        <rFont val="Times New Roman"/>
        <family val="1"/>
        <charset val="204"/>
      </rPr>
      <t xml:space="preserve"> по подготовке  к осенне-зимнему периоду  </t>
    </r>
    <r>
      <rPr>
        <sz val="12"/>
        <color theme="1"/>
        <rFont val="Times New Roman"/>
        <family val="1"/>
        <charset val="204"/>
      </rPr>
      <t>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(в том числе софинансирование из средств местного бюджета не менее 5%)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</si>
  <si>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95%) </t>
    </r>
  </si>
  <si>
    <r>
      <t xml:space="preserve"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b/>
        <sz val="12"/>
        <color rgb="FFFF0000"/>
        <rFont val="Times New Roman"/>
        <family val="1"/>
        <charset val="204"/>
      </rPr>
      <t>(доля софинансирования местного бюджета к Указам Президента РФ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</si>
  <si>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 xml:space="preserve"> на реализацию Указов Президента РФ </t>
    </r>
    <r>
      <rPr>
        <sz val="12"/>
        <color theme="1"/>
        <rFont val="Times New Roman"/>
        <family val="1"/>
        <charset val="204"/>
      </rPr>
      <t xml:space="preserve">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автономного округа по  учреждениям доп.образования в культуре 95%)</t>
    </r>
  </si>
  <si>
    <r>
      <t xml:space="preserve">расходы на обеспечение деятельности (оказания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местного бюджета по  учреждениям доп.образования в культуре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</si>
  <si>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>на реализацию Указов Президента</t>
    </r>
    <r>
      <rPr>
        <sz val="12"/>
        <color theme="1"/>
        <rFont val="Times New Roman"/>
        <family val="1"/>
        <charset val="204"/>
      </rPr>
      <t xml:space="preserve"> 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(софинансирование автономного округа в доли 95%)</t>
    </r>
  </si>
  <si>
    <r>
      <t xml:space="preserve"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реализация Указов Президента в учреждениях культуры в доли 5%)</t>
    </r>
  </si>
  <si>
    <r>
      <t xml:space="preserve"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(присвоение спортивных разрядов и квалификационных категорий спортивных судей (средства местного бюджета)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</si>
  <si>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в доли 95%) 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</si>
  <si>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 и общегородских мероприятий)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</si>
  <si>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средства автономного округа 70%</t>
    </r>
  </si>
  <si>
    <r>
  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</t>
    </r>
    <r>
      <rPr>
        <sz val="12"/>
        <color rgb="FFFF0000"/>
        <rFont val="Times New Roman"/>
        <family val="1"/>
        <charset val="204"/>
      </rPr>
      <t xml:space="preserve"> (организация трудовых отрядов)</t>
    </r>
  </si>
  <si>
    <r>
      <t xml:space="preserve"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</si>
  <si>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установка систем видеообзора 80/20)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</si>
  <si>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(установка систем видеообзора)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</si>
  <si>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(создание условий для деятельности народных дружин)</t>
    </r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</si>
  <si>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</t>
    </r>
    <r>
      <rPr>
        <sz val="11"/>
        <color rgb="FFFF0000"/>
        <rFont val="Times New Roman"/>
        <family val="1"/>
        <charset val="204"/>
      </rPr>
      <t xml:space="preserve"> "Содействие трудоустройству граждан"</t>
    </r>
    <r>
      <rPr>
        <sz val="11"/>
        <color theme="1"/>
        <rFont val="Times New Roman"/>
        <family val="1"/>
        <charset val="204"/>
      </rPr>
      <t xml:space="preserve">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</si>
  <si>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(МАУ "КОПУСС")</t>
    </r>
  </si>
  <si>
    <r>
  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  </r>
    <r>
      <rPr>
        <sz val="12"/>
        <color rgb="FFFF0000"/>
        <rFont val="Times New Roman"/>
        <family val="1"/>
        <charset val="204"/>
      </rPr>
      <t xml:space="preserve"> (доля софинансирования   за счет средств местного бюджета по детскоим садам на 260 мест в 11 мкр. г.Мегиона и детского сада на 320 мест в 19 мкр. г.Мегиона)</t>
    </r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</si>
  <si>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м.р.+2 714,6 т.р. отлов бродячих животных)</t>
    </r>
  </si>
  <si>
    <r>
      <t xml:space="preserve">Мероприятий по подпрограмме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</si>
  <si>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 xml:space="preserve">доля автономного округа 70% 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</si>
  <si>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диспансеризация, ч/в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</si>
  <si>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смотров-конкурсов, и общегородских мероприятий)</t>
    </r>
  </si>
  <si>
    <r>
      <t xml:space="preserve">Субвенции  автономного округа на осуществление деятельности по </t>
    </r>
    <r>
      <rPr>
        <sz val="12"/>
        <color rgb="FFFF0000"/>
        <rFont val="Times New Roman"/>
        <family val="1"/>
        <charset val="204"/>
      </rPr>
      <t>опеке и попечительству</t>
    </r>
  </si>
  <si>
    <t>Субвенции на реализацию полномочий, указанных в пунктах 3.1, 3.2 статьи 2 Закона Ханты-Мансийского автономного округа -Югры от 31 марта 2009 года №36-оз " О наделении органов местного самоуправления муниципальных образований ХМАО-Югры отдельными госполномочиями для обеспечсения жилыми помещениями отдельных категорий граждан"</t>
  </si>
  <si>
    <t>целевые межбюджетные трансферты</t>
  </si>
  <si>
    <t>Установка, ремонт, содержание детских игровых площадок</t>
  </si>
  <si>
    <t>Развитие профилактической антинаркотической деятельности-проведение спортивных, культурно-массовых мероприятий, изготовление и размещение социальной рекламы</t>
  </si>
  <si>
    <t>Приложение 4</t>
  </si>
  <si>
    <t xml:space="preserve">к пояснительной записке </t>
  </si>
  <si>
    <r>
      <t xml:space="preserve">Субвенции автономного округа на осуществление полномочий по образованию и организации деятельности </t>
    </r>
    <r>
      <rPr>
        <sz val="12"/>
        <color rgb="FFFF0000"/>
        <rFont val="Times New Roman"/>
        <family val="1"/>
        <charset val="204"/>
      </rPr>
      <t>комиссий по делам несовершеннолетних и защите их прав</t>
    </r>
  </si>
  <si>
    <t>Развитие материально-технической базы учреждений дополнительного образования детей</t>
  </si>
  <si>
    <t>20.1.</t>
  </si>
  <si>
    <t>20.2.</t>
  </si>
  <si>
    <t>20.3.</t>
  </si>
  <si>
    <t>20.4.</t>
  </si>
  <si>
    <t>20.5.</t>
  </si>
  <si>
    <t>20.6.</t>
  </si>
  <si>
    <t>20.7.</t>
  </si>
  <si>
    <t>20.</t>
  </si>
  <si>
    <t>17.</t>
  </si>
  <si>
    <t>14.</t>
  </si>
  <si>
    <t>11.</t>
  </si>
  <si>
    <t>9.</t>
  </si>
  <si>
    <t>9.1.</t>
  </si>
  <si>
    <t>9.2.</t>
  </si>
  <si>
    <t>9.3.</t>
  </si>
  <si>
    <t>9.4.</t>
  </si>
  <si>
    <t>5.</t>
  </si>
  <si>
    <t>6.</t>
  </si>
  <si>
    <t xml:space="preserve">№ </t>
  </si>
  <si>
    <t>6.1.</t>
  </si>
  <si>
    <t>6.2.</t>
  </si>
  <si>
    <t>6.3.</t>
  </si>
  <si>
    <t>11.1.</t>
  </si>
  <si>
    <t>11.2.</t>
  </si>
  <si>
    <t>11.3.</t>
  </si>
  <si>
    <t>11.4.</t>
  </si>
  <si>
    <t>11.5.</t>
  </si>
  <si>
    <t>Организация отдыха и оздоровления детей, в том числе:</t>
  </si>
  <si>
    <t>22.</t>
  </si>
  <si>
    <t>22.1.</t>
  </si>
  <si>
    <t>22.4.</t>
  </si>
  <si>
    <t>22.2.</t>
  </si>
  <si>
    <r>
      <t xml:space="preserve">Субвенции автономного округа на предоставление дополнительных мер социальной поддержки детям-сиротам и детям, оставшимся без попечения родителей </t>
    </r>
    <r>
      <rPr>
        <sz val="12"/>
        <color rgb="FFFF0000"/>
        <rFont val="Times New Roman"/>
        <family val="1"/>
        <charset val="204"/>
      </rPr>
      <t>обеспечение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жилыми помещениями  детей-сирот, детей, оставшихся без попечения родителей</t>
    </r>
  </si>
  <si>
    <t>Обеспечение реализации основных общеобразовательных программ в образовательных учреждениях муниципального образования, в том числе:</t>
  </si>
  <si>
    <t xml:space="preserve">Укрепление материально-технической базы образовательных учреждений </t>
  </si>
  <si>
    <t>обеспечение деятельности (оказание услуг) муниципальных учреждений (дошкольное образование)</t>
  </si>
  <si>
    <t>обеспечение деятельности (оказание услуг) муниципальных учреждений ( общее образование)</t>
  </si>
  <si>
    <t>обеспечение деятельности (оказание услуг) муниципального учреждения молодежной политики</t>
  </si>
  <si>
    <t>Обеспечение развития, создание условий, содействие и поддержка в реализации способностей детей и молодежи,  молодежной политики и патриотического воспитания граждан РФ , в том числе:</t>
  </si>
  <si>
    <t xml:space="preserve">проведение мероприятий в области молодежной политики      </t>
  </si>
  <si>
    <t xml:space="preserve"> реализация мероприятий по организации отдыха и оздоровления детей(организация работы лагерей и площадок с дневным пребыванием детей)</t>
  </si>
  <si>
    <t>Выявление и поддержка одаренных детей и молодежи в сфере физической культуры и спорта, в том числе:</t>
  </si>
  <si>
    <r>
      <t xml:space="preserve">Субвенции автономного округа на осуществление полномочий </t>
    </r>
    <r>
      <rPr>
        <sz val="12"/>
        <color rgb="FFFF0000"/>
        <rFont val="Times New Roman"/>
        <family val="1"/>
        <charset val="204"/>
      </rPr>
      <t xml:space="preserve">по обеспечению жильем отдельных категорий граждан, </t>
    </r>
    <r>
      <rPr>
        <sz val="12"/>
        <color theme="1"/>
        <rFont val="Times New Roman"/>
        <family val="1"/>
        <charset val="204"/>
      </rPr>
      <t>установленных федеральными законами от 12.01.1995 №5-ФЗ "О ветеранах" и от 24.11.1995года №181-ФЗ" О социальной защите инвалидов в РФ"</t>
    </r>
  </si>
  <si>
    <t>Обеспечение деятельности (оказание услуг) образовательных организаций и учреждений молодежной политики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</si>
  <si>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</si>
  <si>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r>
  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i/>
        <sz val="11"/>
        <color rgb="FFFF0000"/>
        <rFont val="Times New Roman"/>
        <family val="1"/>
        <charset val="204"/>
      </rPr>
      <t/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</si>
  <si>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</si>
  <si>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Ежемесячное пособие по уходу за ребенком от полутора до трех лет</t>
  </si>
  <si>
    <t xml:space="preserve">Ежемесячное пособие по уходу за ребенком от полутора до трех лет </t>
  </si>
  <si>
    <t xml:space="preserve">Улучшение жилищных условий молодых семей </t>
  </si>
  <si>
    <t>(тыс.рублей)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</si>
  <si>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</si>
  <si>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Субсидия на возмещение затрат поставщиков образовательных услуг по договорам об обучении, при заключении которых использовались сертификаты дополнительного образования, обеспеченные средствами персонифицированного финансирования дополнительного образования</t>
  </si>
  <si>
    <t>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</si>
  <si>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2021 год</t>
  </si>
  <si>
    <t>20.8.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</si>
  <si>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</si>
  <si>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Программа  "Развитие системы образования и молодежной политики  городского  округа город Мегион на 2019-2025 годы"</t>
  </si>
  <si>
    <t>Программа "Развитие физической культуры и спорта в муниципальном образовании  город Мегион на 2019 -2025 годы"</t>
  </si>
  <si>
    <t>Расходы на обеспечение деятельности (оказание услуг) муниципальных учреждений дополнительного образования детей</t>
  </si>
  <si>
    <t>Программа "Управление муниципальными финансами городского округа город Мегион на 2019 -2025 годы"</t>
  </si>
  <si>
    <t>Программа "Развитие жилищно-коммунального комплекса и повышение энергетической эффективности в  городском округе  город Мегион на 2019 -2025 годы"</t>
  </si>
  <si>
    <t>22. Программа "Развитие муниципального управления на 2019 - 2025 годы"</t>
  </si>
  <si>
    <t>Организация временного трудоустройства несовершеннолетних в возрасте от 14 до 18 лет в свободное от учебы время</t>
  </si>
  <si>
    <r>
      <t>Поиск, выявление, сопровождение и развитие талантливых детей и молодежи-</t>
    </r>
    <r>
      <rPr>
        <sz val="12"/>
        <color rgb="FFFF0000"/>
        <rFont val="Times New Roman"/>
        <family val="1"/>
        <charset val="204"/>
      </rPr>
      <t>проведение фестивалей и конкурсов</t>
    </r>
  </si>
  <si>
    <r>
      <t xml:space="preserve">содействие трудовой занятости, деловой активности, профессиональному самоопределению молодежи </t>
    </r>
    <r>
      <rPr>
        <i/>
        <sz val="12"/>
        <color rgb="FFFF0000"/>
        <rFont val="Times New Roman"/>
        <family val="1"/>
        <charset val="204"/>
      </rPr>
      <t>(трудоустройство подростков)</t>
    </r>
  </si>
  <si>
    <r>
      <rPr>
        <i/>
        <sz val="12"/>
        <color rgb="FFFF0000"/>
        <rFont val="Times New Roman"/>
        <family val="1"/>
        <charset val="204"/>
      </rPr>
      <t>субсидии на организацию питания детей</t>
    </r>
    <r>
      <rPr>
        <i/>
        <sz val="12"/>
        <color indexed="8"/>
        <rFont val="Times New Roman"/>
        <family val="1"/>
        <charset val="204"/>
      </rPr>
      <t xml:space="preserve"> в возрасте от 6 до 17 лет (включительно) в лагерях с дневным пребыванием детей, в возрасте от 8 до 17 лет (включительно) в палаточных лагерях, в возрасте от 14 до 17 лет (включительно) в лагерях труда и отдыха с дневным пребыванием детей</t>
    </r>
  </si>
  <si>
    <r>
      <rPr>
        <i/>
        <sz val="12"/>
        <color rgb="FFFF0000"/>
        <rFont val="Times New Roman"/>
        <family val="1"/>
        <charset val="204"/>
      </rPr>
      <t>субвенции на организацию и обеспечение отдыха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i/>
        <sz val="12"/>
        <color rgb="FFFF0000"/>
        <rFont val="Times New Roman"/>
        <family val="1"/>
        <charset val="204"/>
      </rPr>
      <t>и оздоровления детей</t>
    </r>
    <r>
      <rPr>
        <i/>
        <sz val="12"/>
        <color indexed="8"/>
        <rFont val="Times New Roman"/>
        <family val="1"/>
        <charset val="204"/>
      </rPr>
      <t>, в том числе в этнической среде (выездной отдых)</t>
    </r>
  </si>
  <si>
    <t>2020 год</t>
  </si>
  <si>
    <t>Программа "Развитие жилищной сферы на территории городского округа город Мегион на 2019-2025 годы"</t>
  </si>
  <si>
    <t>Информация об объемах бюджетных ассигнований, направляемых на государственную (муниципальную) поддержку семьи и детей, предусмотренных в проекте решения Думы города Мегиона "О бюджете городского округа город Мегион на 2020 год и плановый период 2021 и 2022 годов"</t>
  </si>
  <si>
    <t>2022 год</t>
  </si>
  <si>
    <t>Обеспечение безопасности и комфортных условий образовательного процесса (антитеррористическая защищенность объектов, устранение  предписание надзорных органов, подготовка  учреждений образования и молодежной политики к осенне-зимнему периоду)</t>
  </si>
  <si>
    <t>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</si>
  <si>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18.</t>
  </si>
  <si>
    <t>Подготовка и проведение праздничных мероприятий, выставочные культурно-просветительские проекты</t>
  </si>
  <si>
    <t>Программа "Культурное пространство в городском округе город Мегион на 2019 - 2025 годы"</t>
  </si>
  <si>
    <t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(госстандарт)</t>
  </si>
  <si>
    <t>проведение физкультурно-массовых мероприятий, спортивных мероприятий ( соревнования, смотры-конкурсы, фестивали и др.)</t>
  </si>
  <si>
    <t xml:space="preserve">участие  спортсменов в  официальных спортивно-массовых мероприятиях, проведение мероприятий, первенст и  чемпионатов по видам спорта </t>
  </si>
  <si>
    <t>Выявление и поддержка детей и молодежи в сфере образования  (олимпиады, конкурсы, соревнования)</t>
  </si>
  <si>
    <t>10.</t>
  </si>
  <si>
    <t>Муниципальная программа "Управление муниципальным имуществом городского округа город Мегион на 2019-2025 годы"</t>
  </si>
  <si>
    <t>10.1</t>
  </si>
  <si>
    <t xml:space="preserve">Расходы на обеспечение деятельности (оказание услуг) муниципальных учреждений  в сфере физической культуры </t>
  </si>
  <si>
    <t>Реализация органами местного самоуправления полномочий в области строительства, градостроительной деятельности и жилищных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</si>
</sst>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;[Red]\-#,##0.0;0.0"/>
    <numFmt numFmtId="166" formatCode="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color rgb="FFC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" fillId="0" borderId="0"/>
    <xf numFmtId="0" fontId="14" fillId="0" borderId="0"/>
  </cellStyleXfs>
  <cellXfs count="671">
    <xf numFmtId="0" fontId="0" fillId="0" borderId="0" xfId="0"/>
    <xf numFmtId="0" fontId="4" fillId="0" borderId="0" xfId="0" applyFont="1" applyFill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  <xf numFmtId="0" fontId="4" fillId="0" borderId="1" xfId="0" applyFont="1" applyFill="1" applyBorder="1"/>
    <xf numFmtId="0" fontId="6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0" fontId="10" fillId="2" borderId="0" xfId="0" applyFont="1" applyFill="1"/>
    <xf numFmtId="164" fontId="4" fillId="2" borderId="0" xfId="0" applyNumberFormat="1" applyFont="1" applyFill="1"/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10" fillId="5" borderId="2" xfId="4" applyNumberFormat="1" applyFont="1" applyFill="1" applyBorder="1" applyAlignment="1" applyProtection="1">
      <alignment horizontal="left" wrapText="1"/>
      <protection hidden="1"/>
    </xf>
    <xf numFmtId="0" fontId="4" fillId="0" borderId="4" xfId="0" applyFont="1" applyFill="1" applyBorder="1" applyAlignment="1"/>
    <xf numFmtId="0" fontId="21" fillId="6" borderId="7" xfId="0" applyFont="1" applyFill="1" applyBorder="1" applyAlignment="1">
      <alignment wrapText="1"/>
    </xf>
    <xf numFmtId="0" fontId="18" fillId="6" borderId="8" xfId="0" applyFont="1" applyFill="1" applyBorder="1" applyAlignment="1"/>
    <xf numFmtId="49" fontId="21" fillId="6" borderId="8" xfId="0" applyNumberFormat="1" applyFont="1" applyFill="1" applyBorder="1" applyAlignment="1">
      <alignment horizontal="center" wrapText="1"/>
    </xf>
    <xf numFmtId="49" fontId="18" fillId="6" borderId="8" xfId="0" applyNumberFormat="1" applyFont="1" applyFill="1" applyBorder="1" applyAlignment="1">
      <alignment horizontal="center"/>
    </xf>
    <xf numFmtId="164" fontId="21" fillId="6" borderId="8" xfId="0" applyNumberFormat="1" applyFont="1" applyFill="1" applyBorder="1" applyAlignment="1">
      <alignment horizontal="center" wrapText="1"/>
    </xf>
    <xf numFmtId="164" fontId="18" fillId="6" borderId="8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/>
    <xf numFmtId="0" fontId="18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/>
    <xf numFmtId="4" fontId="6" fillId="7" borderId="1" xfId="0" applyNumberFormat="1" applyFont="1" applyFill="1" applyBorder="1"/>
    <xf numFmtId="164" fontId="6" fillId="7" borderId="1" xfId="0" applyNumberFormat="1" applyFont="1" applyFill="1" applyBorder="1"/>
    <xf numFmtId="164" fontId="4" fillId="7" borderId="1" xfId="0" applyNumberFormat="1" applyFont="1" applyFill="1" applyBorder="1"/>
    <xf numFmtId="4" fontId="4" fillId="7" borderId="1" xfId="0" applyNumberFormat="1" applyFont="1" applyFill="1" applyBorder="1"/>
    <xf numFmtId="0" fontId="21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49" fontId="21" fillId="2" borderId="0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/>
    </xf>
    <xf numFmtId="4" fontId="4" fillId="7" borderId="4" xfId="0" applyNumberFormat="1" applyFont="1" applyFill="1" applyBorder="1"/>
    <xf numFmtId="0" fontId="16" fillId="2" borderId="0" xfId="0" applyFont="1" applyFill="1"/>
    <xf numFmtId="0" fontId="23" fillId="9" borderId="1" xfId="0" applyFont="1" applyFill="1" applyBorder="1"/>
    <xf numFmtId="0" fontId="23" fillId="9" borderId="1" xfId="0" applyFont="1" applyFill="1" applyBorder="1" applyAlignment="1">
      <alignment horizontal="center" vertical="center"/>
    </xf>
    <xf numFmtId="164" fontId="23" fillId="9" borderId="1" xfId="0" applyNumberFormat="1" applyFont="1" applyFill="1" applyBorder="1"/>
    <xf numFmtId="0" fontId="16" fillId="0" borderId="0" xfId="0" applyFont="1" applyFill="1"/>
    <xf numFmtId="0" fontId="23" fillId="2" borderId="0" xfId="0" applyFont="1" applyFill="1"/>
    <xf numFmtId="0" fontId="23" fillId="0" borderId="0" xfId="0" applyFont="1" applyFill="1"/>
    <xf numFmtId="0" fontId="4" fillId="10" borderId="0" xfId="0" applyFont="1" applyFill="1"/>
    <xf numFmtId="0" fontId="0" fillId="10" borderId="0" xfId="0" applyFill="1"/>
    <xf numFmtId="0" fontId="5" fillId="2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0" xfId="0" applyFill="1"/>
    <xf numFmtId="164" fontId="6" fillId="0" borderId="0" xfId="0" applyNumberFormat="1" applyFont="1" applyFill="1"/>
    <xf numFmtId="4" fontId="4" fillId="0" borderId="0" xfId="0" applyNumberFormat="1" applyFont="1" applyFill="1"/>
    <xf numFmtId="0" fontId="4" fillId="11" borderId="0" xfId="0" applyFont="1" applyFill="1"/>
    <xf numFmtId="166" fontId="6" fillId="0" borderId="0" xfId="0" applyNumberFormat="1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21" fillId="6" borderId="9" xfId="0" applyFont="1" applyFill="1" applyBorder="1" applyAlignment="1">
      <alignment wrapText="1"/>
    </xf>
    <xf numFmtId="0" fontId="20" fillId="6" borderId="10" xfId="0" applyFont="1" applyFill="1" applyBorder="1" applyAlignment="1">
      <alignment wrapText="1"/>
    </xf>
    <xf numFmtId="49" fontId="20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/>
    </xf>
    <xf numFmtId="164" fontId="17" fillId="6" borderId="1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/>
    </xf>
    <xf numFmtId="164" fontId="7" fillId="12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/>
    </xf>
    <xf numFmtId="164" fontId="17" fillId="12" borderId="1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29" fillId="0" borderId="1" xfId="0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7" fillId="1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18" fillId="2" borderId="0" xfId="0" applyFont="1" applyFill="1"/>
    <xf numFmtId="49" fontId="18" fillId="4" borderId="1" xfId="0" applyNumberFormat="1" applyFont="1" applyFill="1" applyBorder="1" applyAlignment="1">
      <alignment horizontal="center" wrapText="1"/>
    </xf>
    <xf numFmtId="49" fontId="21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horizontal="center"/>
    </xf>
    <xf numFmtId="0" fontId="0" fillId="11" borderId="0" xfId="0" applyFill="1"/>
    <xf numFmtId="164" fontId="4" fillId="12" borderId="1" xfId="0" applyNumberFormat="1" applyFont="1" applyFill="1" applyBorder="1"/>
    <xf numFmtId="164" fontId="6" fillId="12" borderId="1" xfId="0" applyNumberFormat="1" applyFont="1" applyFill="1" applyBorder="1"/>
    <xf numFmtId="164" fontId="23" fillId="12" borderId="1" xfId="0" applyNumberFormat="1" applyFont="1" applyFill="1" applyBorder="1"/>
    <xf numFmtId="164" fontId="23" fillId="3" borderId="1" xfId="0" applyNumberFormat="1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/>
    <xf numFmtId="164" fontId="25" fillId="0" borderId="1" xfId="0" applyNumberFormat="1" applyFont="1" applyFill="1" applyBorder="1"/>
    <xf numFmtId="164" fontId="16" fillId="12" borderId="1" xfId="0" applyNumberFormat="1" applyFont="1" applyFill="1" applyBorder="1"/>
    <xf numFmtId="164" fontId="16" fillId="3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/>
    <xf numFmtId="164" fontId="6" fillId="2" borderId="1" xfId="0" applyNumberFormat="1" applyFont="1" applyFill="1" applyBorder="1"/>
    <xf numFmtId="4" fontId="4" fillId="7" borderId="0" xfId="0" applyNumberFormat="1" applyFont="1" applyFill="1" applyBorder="1"/>
    <xf numFmtId="164" fontId="4" fillId="2" borderId="1" xfId="0" applyNumberFormat="1" applyFont="1" applyFill="1" applyBorder="1"/>
    <xf numFmtId="4" fontId="4" fillId="7" borderId="11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/>
    <xf numFmtId="0" fontId="10" fillId="2" borderId="1" xfId="2" applyNumberFormat="1" applyFont="1" applyFill="1" applyBorder="1" applyAlignment="1" applyProtection="1">
      <alignment wrapText="1"/>
      <protection hidden="1"/>
    </xf>
    <xf numFmtId="0" fontId="10" fillId="2" borderId="1" xfId="2" applyNumberFormat="1" applyFont="1" applyFill="1" applyBorder="1" applyAlignment="1" applyProtection="1">
      <protection hidden="1"/>
    </xf>
    <xf numFmtId="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8" fillId="2" borderId="1" xfId="2" applyNumberFormat="1" applyFont="1" applyFill="1" applyBorder="1" applyAlignment="1" applyProtection="1">
      <alignment wrapText="1"/>
      <protection hidden="1"/>
    </xf>
    <xf numFmtId="0" fontId="17" fillId="2" borderId="1" xfId="2" applyNumberFormat="1" applyFont="1" applyFill="1" applyBorder="1" applyAlignment="1" applyProtection="1">
      <protection hidden="1"/>
    </xf>
    <xf numFmtId="0" fontId="10" fillId="2" borderId="4" xfId="2" applyNumberFormat="1" applyFont="1" applyFill="1" applyBorder="1" applyAlignment="1" applyProtection="1">
      <alignment wrapText="1"/>
      <protection hidden="1"/>
    </xf>
    <xf numFmtId="0" fontId="10" fillId="2" borderId="4" xfId="2" applyNumberFormat="1" applyFont="1" applyFill="1" applyBorder="1" applyAlignment="1" applyProtection="1">
      <protection hidden="1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/>
    <xf numFmtId="0" fontId="4" fillId="2" borderId="4" xfId="0" applyFont="1" applyFill="1" applyBorder="1" applyAlignment="1"/>
    <xf numFmtId="164" fontId="23" fillId="9" borderId="6" xfId="0" applyNumberFormat="1" applyFont="1" applyFill="1" applyBorder="1"/>
    <xf numFmtId="0" fontId="10" fillId="2" borderId="0" xfId="2" applyNumberFormat="1" applyFont="1" applyFill="1" applyBorder="1" applyAlignment="1" applyProtection="1">
      <alignment wrapText="1"/>
      <protection hidden="1"/>
    </xf>
    <xf numFmtId="0" fontId="10" fillId="2" borderId="0" xfId="2" applyNumberFormat="1" applyFont="1" applyFill="1" applyBorder="1" applyAlignment="1" applyProtection="1">
      <protection hidden="1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4" fontId="4" fillId="2" borderId="0" xfId="0" applyNumberFormat="1" applyFont="1" applyFill="1"/>
    <xf numFmtId="4" fontId="4" fillId="2" borderId="0" xfId="0" applyNumberFormat="1" applyFont="1" applyFill="1" applyBorder="1"/>
    <xf numFmtId="4" fontId="16" fillId="0" borderId="0" xfId="0" applyNumberFormat="1" applyFont="1" applyFill="1"/>
    <xf numFmtId="4" fontId="23" fillId="0" borderId="0" xfId="0" applyNumberFormat="1" applyFont="1" applyFill="1"/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164" fontId="4" fillId="11" borderId="2" xfId="0" applyNumberFormat="1" applyFont="1" applyFill="1" applyBorder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/>
    <xf numFmtId="164" fontId="2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wrapText="1"/>
    </xf>
    <xf numFmtId="164" fontId="7" fillId="11" borderId="2" xfId="0" applyNumberFormat="1" applyFont="1" applyFill="1" applyBorder="1" applyAlignment="1">
      <alignment horizontal="center" wrapText="1"/>
    </xf>
    <xf numFmtId="164" fontId="5" fillId="10" borderId="2" xfId="0" applyNumberFormat="1" applyFont="1" applyFill="1" applyBorder="1" applyAlignment="1">
      <alignment horizontal="center" wrapText="1"/>
    </xf>
    <xf numFmtId="164" fontId="17" fillId="6" borderId="14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164" fontId="18" fillId="6" borderId="16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Fill="1" applyBorder="1"/>
    <xf numFmtId="4" fontId="4" fillId="11" borderId="1" xfId="0" applyNumberFormat="1" applyFont="1" applyFill="1" applyBorder="1"/>
    <xf numFmtId="4" fontId="4" fillId="2" borderId="1" xfId="0" applyNumberFormat="1" applyFont="1" applyFill="1" applyBorder="1"/>
    <xf numFmtId="4" fontId="18" fillId="4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left"/>
    </xf>
    <xf numFmtId="4" fontId="4" fillId="10" borderId="1" xfId="0" applyNumberFormat="1" applyFont="1" applyFill="1" applyBorder="1"/>
    <xf numFmtId="0" fontId="7" fillId="13" borderId="1" xfId="0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wrapText="1"/>
    </xf>
    <xf numFmtId="164" fontId="7" fillId="13" borderId="0" xfId="0" applyNumberFormat="1" applyFont="1" applyFill="1" applyBorder="1" applyAlignment="1">
      <alignment horizontal="center" vertical="center" wrapText="1"/>
    </xf>
    <xf numFmtId="164" fontId="6" fillId="13" borderId="4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164" fontId="6" fillId="13" borderId="1" xfId="0" applyNumberFormat="1" applyFont="1" applyFill="1" applyBorder="1" applyAlignment="1">
      <alignment horizontal="center"/>
    </xf>
    <xf numFmtId="164" fontId="6" fillId="13" borderId="1" xfId="0" applyNumberFormat="1" applyFont="1" applyFill="1" applyBorder="1"/>
    <xf numFmtId="164" fontId="16" fillId="13" borderId="1" xfId="0" applyNumberFormat="1" applyFont="1" applyFill="1" applyBorder="1"/>
    <xf numFmtId="164" fontId="33" fillId="12" borderId="1" xfId="0" applyNumberFormat="1" applyFont="1" applyFill="1" applyBorder="1" applyAlignment="1">
      <alignment horizontal="center"/>
    </xf>
    <xf numFmtId="164" fontId="33" fillId="13" borderId="1" xfId="0" applyNumberFormat="1" applyFont="1" applyFill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18" fillId="11" borderId="1" xfId="0" applyFont="1" applyFill="1" applyBorder="1" applyAlignment="1"/>
    <xf numFmtId="0" fontId="23" fillId="9" borderId="0" xfId="0" applyFont="1" applyFill="1" applyBorder="1"/>
    <xf numFmtId="0" fontId="23" fillId="9" borderId="0" xfId="0" applyFont="1" applyFill="1" applyBorder="1" applyAlignment="1">
      <alignment horizontal="center" vertical="center"/>
    </xf>
    <xf numFmtId="164" fontId="23" fillId="9" borderId="0" xfId="0" applyNumberFormat="1" applyFont="1" applyFill="1" applyBorder="1"/>
    <xf numFmtId="164" fontId="23" fillId="12" borderId="0" xfId="0" applyNumberFormat="1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/>
    <xf numFmtId="4" fontId="6" fillId="0" borderId="20" xfId="0" applyNumberFormat="1" applyFont="1" applyFill="1" applyBorder="1"/>
    <xf numFmtId="4" fontId="4" fillId="0" borderId="21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 vertical="center"/>
    </xf>
    <xf numFmtId="4" fontId="6" fillId="0" borderId="21" xfId="0" applyNumberFormat="1" applyFont="1" applyFill="1" applyBorder="1"/>
    <xf numFmtId="0" fontId="6" fillId="0" borderId="0" xfId="0" applyFont="1" applyFill="1" applyAlignment="1">
      <alignment horizontal="center" vertical="center"/>
    </xf>
    <xf numFmtId="164" fontId="23" fillId="4" borderId="1" xfId="0" applyNumberFormat="1" applyFont="1" applyFill="1" applyBorder="1"/>
    <xf numFmtId="164" fontId="23" fillId="4" borderId="0" xfId="0" applyNumberFormat="1" applyFont="1" applyFill="1" applyBorder="1"/>
    <xf numFmtId="164" fontId="6" fillId="4" borderId="0" xfId="0" applyNumberFormat="1" applyFont="1" applyFill="1"/>
    <xf numFmtId="0" fontId="35" fillId="9" borderId="1" xfId="0" applyFont="1" applyFill="1" applyBorder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164" fontId="17" fillId="3" borderId="1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8" fillId="3" borderId="1" xfId="0" applyNumberFormat="1" applyFont="1" applyFill="1" applyBorder="1"/>
    <xf numFmtId="164" fontId="4" fillId="3" borderId="1" xfId="0" applyNumberFormat="1" applyFont="1" applyFill="1" applyBorder="1"/>
    <xf numFmtId="164" fontId="6" fillId="3" borderId="0" xfId="0" applyNumberFormat="1" applyFont="1" applyFill="1" applyBorder="1"/>
    <xf numFmtId="0" fontId="6" fillId="3" borderId="0" xfId="0" applyFont="1" applyFill="1" applyBorder="1"/>
    <xf numFmtId="0" fontId="18" fillId="3" borderId="1" xfId="0" applyFont="1" applyFill="1" applyBorder="1" applyAlignment="1"/>
    <xf numFmtId="0" fontId="6" fillId="3" borderId="1" xfId="0" applyFont="1" applyFill="1" applyBorder="1" applyAlignment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164" fontId="23" fillId="3" borderId="0" xfId="0" applyNumberFormat="1" applyFont="1" applyFill="1" applyBorder="1"/>
    <xf numFmtId="164" fontId="6" fillId="3" borderId="0" xfId="0" applyNumberFormat="1" applyFont="1" applyFill="1"/>
    <xf numFmtId="4" fontId="6" fillId="3" borderId="0" xfId="0" applyNumberFormat="1" applyFont="1" applyFill="1"/>
    <xf numFmtId="4" fontId="6" fillId="3" borderId="20" xfId="0" applyNumberFormat="1" applyFont="1" applyFill="1" applyBorder="1"/>
    <xf numFmtId="166" fontId="6" fillId="3" borderId="0" xfId="0" applyNumberFormat="1" applyFont="1" applyFill="1"/>
    <xf numFmtId="164" fontId="21" fillId="4" borderId="1" xfId="0" applyNumberFormat="1" applyFont="1" applyFill="1" applyBorder="1" applyAlignment="1">
      <alignment horizontal="center" wrapText="1"/>
    </xf>
    <xf numFmtId="164" fontId="21" fillId="4" borderId="6" xfId="0" applyNumberFormat="1" applyFont="1" applyFill="1" applyBorder="1" applyAlignment="1">
      <alignment horizontal="center" wrapText="1"/>
    </xf>
    <xf numFmtId="164" fontId="8" fillId="16" borderId="1" xfId="0" applyNumberFormat="1" applyFont="1" applyFill="1" applyBorder="1" applyAlignment="1">
      <alignment horizontal="center"/>
    </xf>
    <xf numFmtId="164" fontId="7" fillId="16" borderId="1" xfId="0" applyNumberFormat="1" applyFont="1" applyFill="1" applyBorder="1" applyAlignment="1">
      <alignment horizontal="center" wrapText="1"/>
    </xf>
    <xf numFmtId="164" fontId="6" fillId="16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/>
    </xf>
    <xf numFmtId="4" fontId="10" fillId="2" borderId="1" xfId="0" applyNumberFormat="1" applyFont="1" applyFill="1" applyBorder="1"/>
    <xf numFmtId="0" fontId="4" fillId="6" borderId="0" xfId="0" applyFont="1" applyFill="1"/>
    <xf numFmtId="164" fontId="4" fillId="6" borderId="2" xfId="0" applyNumberFormat="1" applyFont="1" applyFill="1" applyBorder="1" applyAlignment="1">
      <alignment horizontal="center"/>
    </xf>
    <xf numFmtId="4" fontId="4" fillId="6" borderId="1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 wrapText="1"/>
    </xf>
    <xf numFmtId="49" fontId="27" fillId="2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17" fillId="1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wrapText="1"/>
    </xf>
    <xf numFmtId="49" fontId="21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49" fontId="40" fillId="2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40" fillId="0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165" fontId="27" fillId="5" borderId="1" xfId="4" applyNumberFormat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/>
    <xf numFmtId="49" fontId="2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 wrapText="1"/>
    </xf>
    <xf numFmtId="0" fontId="27" fillId="0" borderId="1" xfId="0" applyFont="1" applyFill="1" applyBorder="1" applyAlignment="1"/>
    <xf numFmtId="49" fontId="27" fillId="0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13" borderId="1" xfId="0" applyNumberFormat="1" applyFont="1" applyFill="1" applyBorder="1" applyAlignment="1">
      <alignment horizontal="center" wrapText="1"/>
    </xf>
    <xf numFmtId="164" fontId="36" fillId="12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left" wrapText="1"/>
    </xf>
    <xf numFmtId="0" fontId="20" fillId="11" borderId="1" xfId="0" applyFont="1" applyFill="1" applyBorder="1" applyAlignment="1">
      <alignment wrapText="1"/>
    </xf>
    <xf numFmtId="49" fontId="22" fillId="11" borderId="1" xfId="0" applyNumberFormat="1" applyFont="1" applyFill="1" applyBorder="1" applyAlignment="1">
      <alignment horizontal="center" wrapText="1"/>
    </xf>
    <xf numFmtId="49" fontId="20" fillId="11" borderId="1" xfId="0" applyNumberFormat="1" applyFont="1" applyFill="1" applyBorder="1" applyAlignment="1">
      <alignment horizontal="center"/>
    </xf>
    <xf numFmtId="164" fontId="27" fillId="11" borderId="1" xfId="0" applyNumberFormat="1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164" fontId="27" fillId="2" borderId="1" xfId="0" applyNumberFormat="1" applyFont="1" applyFill="1" applyBorder="1" applyAlignment="1">
      <alignment horizontal="center" wrapText="1"/>
    </xf>
    <xf numFmtId="164" fontId="17" fillId="12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 wrapText="1"/>
    </xf>
    <xf numFmtId="164" fontId="40" fillId="0" borderId="1" xfId="0" applyNumberFormat="1" applyFont="1" applyFill="1" applyBorder="1" applyAlignment="1">
      <alignment horizontal="center" wrapText="1"/>
    </xf>
    <xf numFmtId="164" fontId="32" fillId="2" borderId="1" xfId="0" applyNumberFormat="1" applyFont="1" applyFill="1" applyBorder="1" applyAlignment="1">
      <alignment horizontal="center" wrapText="1"/>
    </xf>
    <xf numFmtId="164" fontId="27" fillId="12" borderId="1" xfId="0" applyNumberFormat="1" applyFont="1" applyFill="1" applyBorder="1" applyAlignment="1">
      <alignment horizontal="center"/>
    </xf>
    <xf numFmtId="164" fontId="27" fillId="13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 wrapText="1"/>
    </xf>
    <xf numFmtId="164" fontId="42" fillId="2" borderId="1" xfId="0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wrapText="1"/>
    </xf>
    <xf numFmtId="49" fontId="22" fillId="8" borderId="1" xfId="0" applyNumberFormat="1" applyFont="1" applyFill="1" applyBorder="1" applyAlignment="1">
      <alignment horizontal="center" wrapText="1"/>
    </xf>
    <xf numFmtId="49" fontId="20" fillId="8" borderId="1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15" borderId="1" xfId="0" applyFont="1" applyFill="1" applyBorder="1" applyAlignment="1">
      <alignment wrapText="1"/>
    </xf>
    <xf numFmtId="164" fontId="43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/>
    </xf>
    <xf numFmtId="164" fontId="44" fillId="13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center"/>
    </xf>
    <xf numFmtId="165" fontId="27" fillId="5" borderId="2" xfId="4" applyNumberFormat="1" applyFont="1" applyFill="1" applyBorder="1" applyAlignment="1" applyProtection="1">
      <alignment horizontal="left" wrapText="1"/>
      <protection hidden="1"/>
    </xf>
    <xf numFmtId="164" fontId="21" fillId="2" borderId="1" xfId="0" applyNumberFormat="1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 wrapText="1"/>
    </xf>
    <xf numFmtId="164" fontId="18" fillId="12" borderId="1" xfId="0" applyNumberFormat="1" applyFont="1" applyFill="1" applyBorder="1" applyAlignment="1">
      <alignment horizontal="center"/>
    </xf>
    <xf numFmtId="164" fontId="21" fillId="13" borderId="1" xfId="0" applyNumberFormat="1" applyFont="1" applyFill="1" applyBorder="1" applyAlignment="1">
      <alignment horizontal="center" wrapText="1"/>
    </xf>
    <xf numFmtId="164" fontId="32" fillId="0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16" fontId="18" fillId="3" borderId="1" xfId="0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wrapText="1"/>
    </xf>
    <xf numFmtId="16" fontId="18" fillId="3" borderId="1" xfId="0" applyNumberFormat="1" applyFont="1" applyFill="1" applyBorder="1" applyAlignment="1">
      <alignment horizontal="left" wrapText="1"/>
    </xf>
    <xf numFmtId="164" fontId="44" fillId="12" borderId="1" xfId="0" applyNumberFormat="1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3" fillId="12" borderId="1" xfId="0" applyNumberFormat="1" applyFont="1" applyFill="1" applyBorder="1" applyAlignment="1">
      <alignment horizontal="center"/>
    </xf>
    <xf numFmtId="164" fontId="44" fillId="3" borderId="1" xfId="0" applyNumberFormat="1" applyFont="1" applyFill="1" applyBorder="1" applyAlignment="1">
      <alignment horizontal="center"/>
    </xf>
    <xf numFmtId="164" fontId="44" fillId="0" borderId="1" xfId="0" applyNumberFormat="1" applyFont="1" applyFill="1" applyBorder="1" applyAlignment="1">
      <alignment horizontal="center"/>
    </xf>
    <xf numFmtId="16" fontId="18" fillId="3" borderId="1" xfId="0" applyNumberFormat="1" applyFont="1" applyFill="1" applyBorder="1" applyAlignment="1">
      <alignment wrapText="1"/>
    </xf>
    <xf numFmtId="164" fontId="43" fillId="3" borderId="1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165" fontId="27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47" fillId="3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 wrapText="1"/>
    </xf>
    <xf numFmtId="164" fontId="44" fillId="12" borderId="1" xfId="0" applyNumberFormat="1" applyFont="1" applyFill="1" applyBorder="1" applyAlignment="1">
      <alignment horizontal="center" wrapText="1"/>
    </xf>
    <xf numFmtId="0" fontId="27" fillId="15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164" fontId="32" fillId="2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wrapText="1"/>
    </xf>
    <xf numFmtId="164" fontId="17" fillId="16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164" fontId="27" fillId="4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164" fontId="27" fillId="0" borderId="1" xfId="0" applyNumberFormat="1" applyFont="1" applyBorder="1" applyAlignment="1">
      <alignment horizontal="center"/>
    </xf>
    <xf numFmtId="0" fontId="20" fillId="6" borderId="1" xfId="0" applyFont="1" applyFill="1" applyBorder="1" applyAlignment="1">
      <alignment wrapText="1"/>
    </xf>
    <xf numFmtId="49" fontId="20" fillId="6" borderId="1" xfId="0" applyNumberFormat="1" applyFont="1" applyFill="1" applyBorder="1" applyAlignment="1">
      <alignment horizontal="center" wrapText="1"/>
    </xf>
    <xf numFmtId="49" fontId="22" fillId="6" borderId="1" xfId="0" applyNumberFormat="1" applyFont="1" applyFill="1" applyBorder="1" applyAlignment="1">
      <alignment horizontal="center" wrapText="1"/>
    </xf>
    <xf numFmtId="49" fontId="20" fillId="6" borderId="1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20" fillId="6" borderId="1" xfId="0" applyFont="1" applyFill="1" applyBorder="1"/>
    <xf numFmtId="0" fontId="18" fillId="0" borderId="1" xfId="0" applyFont="1" applyFill="1" applyBorder="1"/>
    <xf numFmtId="164" fontId="27" fillId="0" borderId="1" xfId="0" applyNumberFormat="1" applyFont="1" applyBorder="1" applyAlignment="1"/>
    <xf numFmtId="164" fontId="27" fillId="2" borderId="1" xfId="0" applyNumberFormat="1" applyFont="1" applyFill="1" applyBorder="1" applyAlignment="1"/>
    <xf numFmtId="0" fontId="48" fillId="0" borderId="1" xfId="0" applyFont="1" applyFill="1" applyBorder="1"/>
    <xf numFmtId="0" fontId="48" fillId="0" borderId="1" xfId="0" applyFont="1" applyFill="1" applyBorder="1" applyAlignment="1">
      <alignment wrapText="1"/>
    </xf>
    <xf numFmtId="164" fontId="41" fillId="2" borderId="1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>
      <alignment horizontal="center"/>
    </xf>
    <xf numFmtId="164" fontId="41" fillId="13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40" fillId="0" borderId="4" xfId="0" applyNumberFormat="1" applyFont="1" applyFill="1" applyBorder="1" applyAlignment="1">
      <alignment horizontal="center"/>
    </xf>
    <xf numFmtId="164" fontId="40" fillId="2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17" fillId="12" borderId="4" xfId="0" applyNumberFormat="1" applyFont="1" applyFill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40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164" fontId="17" fillId="13" borderId="4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164" fontId="18" fillId="13" borderId="1" xfId="0" applyNumberFormat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4" fontId="21" fillId="12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wrapText="1"/>
    </xf>
    <xf numFmtId="0" fontId="20" fillId="11" borderId="1" xfId="0" applyFont="1" applyFill="1" applyBorder="1" applyAlignment="1"/>
    <xf numFmtId="164" fontId="20" fillId="11" borderId="1" xfId="0" applyNumberFormat="1" applyFont="1" applyFill="1" applyBorder="1" applyAlignment="1">
      <alignment horizontal="center"/>
    </xf>
    <xf numFmtId="164" fontId="21" fillId="11" borderId="1" xfId="0" applyNumberFormat="1" applyFont="1" applyFill="1" applyBorder="1" applyAlignment="1">
      <alignment horizontal="center" wrapText="1"/>
    </xf>
    <xf numFmtId="164" fontId="18" fillId="11" borderId="1" xfId="0" applyNumberFormat="1" applyFont="1" applyFill="1" applyBorder="1" applyAlignment="1">
      <alignment horizontal="center"/>
    </xf>
    <xf numFmtId="0" fontId="50" fillId="13" borderId="1" xfId="0" applyFont="1" applyFill="1" applyBorder="1" applyAlignment="1">
      <alignment horizontal="left" wrapText="1"/>
    </xf>
    <xf numFmtId="0" fontId="21" fillId="13" borderId="1" xfId="0" applyFont="1" applyFill="1" applyBorder="1" applyAlignment="1">
      <alignment horizontal="center" wrapText="1"/>
    </xf>
    <xf numFmtId="49" fontId="18" fillId="13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164" fontId="21" fillId="14" borderId="1" xfId="0" applyNumberFormat="1" applyFont="1" applyFill="1" applyBorder="1" applyAlignment="1">
      <alignment horizontal="center" wrapText="1"/>
    </xf>
    <xf numFmtId="0" fontId="20" fillId="10" borderId="1" xfId="0" applyFont="1" applyFill="1" applyBorder="1" applyAlignment="1"/>
    <xf numFmtId="0" fontId="4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/>
    <xf numFmtId="0" fontId="4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left" wrapText="1"/>
    </xf>
    <xf numFmtId="164" fontId="20" fillId="0" borderId="0" xfId="0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4" fontId="21" fillId="12" borderId="1" xfId="0" applyNumberFormat="1" applyFont="1" applyFill="1" applyBorder="1" applyAlignment="1">
      <alignment horizontal="center" wrapText="1"/>
    </xf>
    <xf numFmtId="4" fontId="21" fillId="9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21" fillId="3" borderId="1" xfId="0" applyNumberFormat="1" applyFont="1" applyFill="1" applyBorder="1" applyAlignment="1">
      <alignment horizontal="center" wrapText="1"/>
    </xf>
    <xf numFmtId="4" fontId="17" fillId="12" borderId="1" xfId="0" applyNumberFormat="1" applyFont="1" applyFill="1" applyBorder="1" applyAlignment="1">
      <alignment horizontal="center"/>
    </xf>
    <xf numFmtId="4" fontId="18" fillId="12" borderId="1" xfId="0" applyNumberFormat="1" applyFont="1" applyFill="1" applyBorder="1" applyAlignment="1">
      <alignment horizontal="center"/>
    </xf>
    <xf numFmtId="4" fontId="18" fillId="13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/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0" fillId="7" borderId="1" xfId="0" applyNumberFormat="1" applyFont="1" applyFill="1" applyBorder="1" applyAlignment="1">
      <alignment horizontal="center" wrapText="1"/>
    </xf>
    <xf numFmtId="164" fontId="17" fillId="7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27" fillId="17" borderId="1" xfId="0" applyFont="1" applyFill="1" applyBorder="1" applyAlignment="1">
      <alignment wrapText="1"/>
    </xf>
    <xf numFmtId="164" fontId="30" fillId="0" borderId="4" xfId="0" applyNumberFormat="1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64" fontId="51" fillId="7" borderId="1" xfId="0" applyNumberFormat="1" applyFont="1" applyFill="1" applyBorder="1" applyAlignment="1">
      <alignment horizontal="center"/>
    </xf>
    <xf numFmtId="0" fontId="4" fillId="18" borderId="0" xfId="0" applyFont="1" applyFill="1"/>
    <xf numFmtId="164" fontId="53" fillId="12" borderId="1" xfId="0" applyNumberFormat="1" applyFont="1" applyFill="1" applyBorder="1" applyAlignment="1">
      <alignment horizontal="center"/>
    </xf>
    <xf numFmtId="0" fontId="54" fillId="18" borderId="0" xfId="0" applyFont="1" applyFill="1"/>
    <xf numFmtId="164" fontId="40" fillId="19" borderId="1" xfId="0" applyNumberFormat="1" applyFont="1" applyFill="1" applyBorder="1" applyAlignment="1">
      <alignment horizontal="center"/>
    </xf>
    <xf numFmtId="164" fontId="28" fillId="19" borderId="1" xfId="0" applyNumberFormat="1" applyFont="1" applyFill="1" applyBorder="1" applyAlignment="1">
      <alignment horizontal="center"/>
    </xf>
    <xf numFmtId="164" fontId="32" fillId="19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164" fontId="27" fillId="3" borderId="4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4" fontId="36" fillId="0" borderId="0" xfId="0" applyNumberFormat="1" applyFont="1" applyFill="1"/>
    <xf numFmtId="0" fontId="20" fillId="2" borderId="0" xfId="0" applyFont="1" applyFill="1" applyBorder="1" applyAlignment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4" fontId="32" fillId="0" borderId="0" xfId="0" applyNumberFormat="1" applyFont="1" applyFill="1"/>
    <xf numFmtId="0" fontId="20" fillId="0" borderId="0" xfId="0" applyFont="1" applyFill="1" applyAlignment="1">
      <alignment horizontal="right"/>
    </xf>
    <xf numFmtId="0" fontId="18" fillId="0" borderId="0" xfId="0" applyFont="1" applyFill="1" applyAlignment="1"/>
    <xf numFmtId="4" fontId="36" fillId="0" borderId="0" xfId="0" applyNumberFormat="1" applyFont="1" applyFill="1" applyAlignment="1"/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" fontId="42" fillId="0" borderId="0" xfId="0" applyNumberFormat="1" applyFont="1" applyFill="1"/>
    <xf numFmtId="0" fontId="37" fillId="0" borderId="0" xfId="0" applyFont="1"/>
    <xf numFmtId="4" fontId="32" fillId="2" borderId="0" xfId="0" applyNumberFormat="1" applyFont="1" applyFill="1"/>
    <xf numFmtId="0" fontId="39" fillId="0" borderId="0" xfId="0" applyFont="1"/>
    <xf numFmtId="0" fontId="20" fillId="2" borderId="0" xfId="0" applyFont="1" applyFill="1"/>
    <xf numFmtId="164" fontId="18" fillId="0" borderId="0" xfId="0" applyNumberFormat="1" applyFont="1" applyFill="1"/>
    <xf numFmtId="164" fontId="20" fillId="0" borderId="0" xfId="0" applyNumberFormat="1" applyFont="1" applyFill="1"/>
    <xf numFmtId="0" fontId="20" fillId="4" borderId="1" xfId="0" applyFont="1" applyFill="1" applyBorder="1" applyAlignment="1">
      <alignment horizontal="center"/>
    </xf>
    <xf numFmtId="16" fontId="20" fillId="2" borderId="1" xfId="0" applyNumberFormat="1" applyFont="1" applyFill="1" applyBorder="1" applyAlignment="1">
      <alignment horizontal="center"/>
    </xf>
    <xf numFmtId="165" fontId="27" fillId="2" borderId="1" xfId="4" applyNumberFormat="1" applyFont="1" applyFill="1" applyBorder="1" applyAlignment="1" applyProtection="1">
      <alignment horizontal="left" wrapText="1"/>
      <protection hidden="1"/>
    </xf>
    <xf numFmtId="0" fontId="18" fillId="2" borderId="1" xfId="0" applyFont="1" applyFill="1" applyBorder="1" applyAlignment="1">
      <alignment horizontal="left" wrapText="1"/>
    </xf>
    <xf numFmtId="4" fontId="27" fillId="2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165" fontId="27" fillId="2" borderId="1" xfId="2" applyNumberFormat="1" applyFont="1" applyFill="1" applyBorder="1" applyAlignment="1" applyProtection="1">
      <alignment horizontal="left" wrapText="1"/>
      <protection hidden="1"/>
    </xf>
    <xf numFmtId="0" fontId="4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48" fillId="2" borderId="1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wrapText="1"/>
    </xf>
    <xf numFmtId="164" fontId="58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36" fillId="3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65" fontId="27" fillId="5" borderId="4" xfId="4" applyNumberFormat="1" applyFont="1" applyFill="1" applyBorder="1" applyAlignment="1" applyProtection="1">
      <alignment horizontal="left" wrapText="1"/>
      <protection hidden="1"/>
    </xf>
    <xf numFmtId="165" fontId="27" fillId="5" borderId="6" xfId="4" applyNumberFormat="1" applyFont="1" applyFill="1" applyBorder="1" applyAlignment="1" applyProtection="1">
      <alignment horizontal="left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4"/>
    <cellStyle name="Обычный 2 2 2" xfId="6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Medium9"/>
  <colors>
    <mruColors>
      <color rgb="FFCCECFF"/>
      <color rgb="FFFFCCFF"/>
      <color rgb="FFCCFFCC"/>
      <color rgb="FF66FFCC"/>
      <color rgb="FFFF3399"/>
      <color rgb="FFFF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W71"/>
  <sheetViews>
    <sheetView tabSelected="1" zoomScale="80" zoomScaleNormal="80" zoomScaleSheetLayoutView="70" workbookViewId="0">
      <pane ySplit="8" topLeftCell="A16" activePane="bottomLeft" state="frozen"/>
      <selection pane="bottomLeft" activeCell="C19" sqref="C19"/>
    </sheetView>
  </sheetViews>
  <sheetFormatPr defaultRowHeight="15.75" x14ac:dyDescent="0.25"/>
  <cols>
    <col min="1" max="1" width="5" style="571" customWidth="1"/>
    <col min="2" max="2" width="68.85546875" style="559" customWidth="1"/>
    <col min="3" max="3" width="14.5703125" style="136" customWidth="1"/>
    <col min="4" max="4" width="18.5703125" style="559" customWidth="1"/>
    <col min="5" max="5" width="14" style="559" customWidth="1"/>
    <col min="6" max="6" width="17.28515625" style="559" customWidth="1"/>
    <col min="7" max="7" width="14.7109375" style="559" customWidth="1"/>
    <col min="8" max="8" width="16.140625" style="559" customWidth="1"/>
    <col min="9" max="9" width="9.140625" style="559"/>
    <col min="10" max="10" width="13.140625" style="561" customWidth="1"/>
    <col min="11" max="236" width="9.140625" style="559"/>
    <col min="237" max="237" width="68.28515625" style="559" customWidth="1"/>
    <col min="238" max="239" width="9.140625" style="559"/>
    <col min="240" max="240" width="9.28515625" style="559" bestFit="1" customWidth="1"/>
    <col min="241" max="241" width="14.7109375" style="559" customWidth="1"/>
    <col min="242" max="242" width="20.5703125" style="559" customWidth="1"/>
    <col min="243" max="243" width="15.85546875" style="559" customWidth="1"/>
    <col min="244" max="244" width="15.7109375" style="559" customWidth="1"/>
    <col min="245" max="245" width="14.85546875" style="559" customWidth="1"/>
    <col min="246" max="492" width="9.140625" style="559"/>
    <col min="493" max="493" width="68.28515625" style="559" customWidth="1"/>
    <col min="494" max="495" width="9.140625" style="559"/>
    <col min="496" max="496" width="9.28515625" style="559" bestFit="1" customWidth="1"/>
    <col min="497" max="497" width="14.7109375" style="559" customWidth="1"/>
    <col min="498" max="498" width="20.5703125" style="559" customWidth="1"/>
    <col min="499" max="499" width="15.85546875" style="559" customWidth="1"/>
    <col min="500" max="500" width="15.7109375" style="559" customWidth="1"/>
    <col min="501" max="501" width="14.85546875" style="559" customWidth="1"/>
    <col min="502" max="748" width="9.140625" style="559"/>
    <col min="749" max="749" width="68.28515625" style="559" customWidth="1"/>
    <col min="750" max="751" width="9.140625" style="559"/>
    <col min="752" max="752" width="9.28515625" style="559" bestFit="1" customWidth="1"/>
    <col min="753" max="753" width="14.7109375" style="559" customWidth="1"/>
    <col min="754" max="754" width="20.5703125" style="559" customWidth="1"/>
    <col min="755" max="755" width="15.85546875" style="559" customWidth="1"/>
    <col min="756" max="756" width="15.7109375" style="559" customWidth="1"/>
    <col min="757" max="757" width="14.85546875" style="559" customWidth="1"/>
    <col min="758" max="1004" width="9.140625" style="559"/>
    <col min="1005" max="1005" width="68.28515625" style="559" customWidth="1"/>
    <col min="1006" max="1007" width="9.140625" style="559"/>
    <col min="1008" max="1008" width="9.28515625" style="559" bestFit="1" customWidth="1"/>
    <col min="1009" max="1009" width="14.7109375" style="559" customWidth="1"/>
    <col min="1010" max="1010" width="20.5703125" style="559" customWidth="1"/>
    <col min="1011" max="1011" width="15.85546875" style="559" customWidth="1"/>
    <col min="1012" max="1012" width="15.7109375" style="559" customWidth="1"/>
    <col min="1013" max="1013" width="14.85546875" style="559" customWidth="1"/>
    <col min="1014" max="1260" width="9.140625" style="559"/>
    <col min="1261" max="1261" width="68.28515625" style="559" customWidth="1"/>
    <col min="1262" max="1263" width="9.140625" style="559"/>
    <col min="1264" max="1264" width="9.28515625" style="559" bestFit="1" customWidth="1"/>
    <col min="1265" max="1265" width="14.7109375" style="559" customWidth="1"/>
    <col min="1266" max="1266" width="20.5703125" style="559" customWidth="1"/>
    <col min="1267" max="1267" width="15.85546875" style="559" customWidth="1"/>
    <col min="1268" max="1268" width="15.7109375" style="559" customWidth="1"/>
    <col min="1269" max="1269" width="14.85546875" style="559" customWidth="1"/>
    <col min="1270" max="1516" width="9.140625" style="559"/>
    <col min="1517" max="1517" width="68.28515625" style="559" customWidth="1"/>
    <col min="1518" max="1519" width="9.140625" style="559"/>
    <col min="1520" max="1520" width="9.28515625" style="559" bestFit="1" customWidth="1"/>
    <col min="1521" max="1521" width="14.7109375" style="559" customWidth="1"/>
    <col min="1522" max="1522" width="20.5703125" style="559" customWidth="1"/>
    <col min="1523" max="1523" width="15.85546875" style="559" customWidth="1"/>
    <col min="1524" max="1524" width="15.7109375" style="559" customWidth="1"/>
    <col min="1525" max="1525" width="14.85546875" style="559" customWidth="1"/>
    <col min="1526" max="1772" width="9.140625" style="559"/>
    <col min="1773" max="1773" width="68.28515625" style="559" customWidth="1"/>
    <col min="1774" max="1775" width="9.140625" style="559"/>
    <col min="1776" max="1776" width="9.28515625" style="559" bestFit="1" customWidth="1"/>
    <col min="1777" max="1777" width="14.7109375" style="559" customWidth="1"/>
    <col min="1778" max="1778" width="20.5703125" style="559" customWidth="1"/>
    <col min="1779" max="1779" width="15.85546875" style="559" customWidth="1"/>
    <col min="1780" max="1780" width="15.7109375" style="559" customWidth="1"/>
    <col min="1781" max="1781" width="14.85546875" style="559" customWidth="1"/>
    <col min="1782" max="2028" width="9.140625" style="559"/>
    <col min="2029" max="2029" width="68.28515625" style="559" customWidth="1"/>
    <col min="2030" max="2031" width="9.140625" style="559"/>
    <col min="2032" max="2032" width="9.28515625" style="559" bestFit="1" customWidth="1"/>
    <col min="2033" max="2033" width="14.7109375" style="559" customWidth="1"/>
    <col min="2034" max="2034" width="20.5703125" style="559" customWidth="1"/>
    <col min="2035" max="2035" width="15.85546875" style="559" customWidth="1"/>
    <col min="2036" max="2036" width="15.7109375" style="559" customWidth="1"/>
    <col min="2037" max="2037" width="14.85546875" style="559" customWidth="1"/>
    <col min="2038" max="2284" width="9.140625" style="559"/>
    <col min="2285" max="2285" width="68.28515625" style="559" customWidth="1"/>
    <col min="2286" max="2287" width="9.140625" style="559"/>
    <col min="2288" max="2288" width="9.28515625" style="559" bestFit="1" customWidth="1"/>
    <col min="2289" max="2289" width="14.7109375" style="559" customWidth="1"/>
    <col min="2290" max="2290" width="20.5703125" style="559" customWidth="1"/>
    <col min="2291" max="2291" width="15.85546875" style="559" customWidth="1"/>
    <col min="2292" max="2292" width="15.7109375" style="559" customWidth="1"/>
    <col min="2293" max="2293" width="14.85546875" style="559" customWidth="1"/>
    <col min="2294" max="2540" width="9.140625" style="559"/>
    <col min="2541" max="2541" width="68.28515625" style="559" customWidth="1"/>
    <col min="2542" max="2543" width="9.140625" style="559"/>
    <col min="2544" max="2544" width="9.28515625" style="559" bestFit="1" customWidth="1"/>
    <col min="2545" max="2545" width="14.7109375" style="559" customWidth="1"/>
    <col min="2546" max="2546" width="20.5703125" style="559" customWidth="1"/>
    <col min="2547" max="2547" width="15.85546875" style="559" customWidth="1"/>
    <col min="2548" max="2548" width="15.7109375" style="559" customWidth="1"/>
    <col min="2549" max="2549" width="14.85546875" style="559" customWidth="1"/>
    <col min="2550" max="2796" width="9.140625" style="559"/>
    <col min="2797" max="2797" width="68.28515625" style="559" customWidth="1"/>
    <col min="2798" max="2799" width="9.140625" style="559"/>
    <col min="2800" max="2800" width="9.28515625" style="559" bestFit="1" customWidth="1"/>
    <col min="2801" max="2801" width="14.7109375" style="559" customWidth="1"/>
    <col min="2802" max="2802" width="20.5703125" style="559" customWidth="1"/>
    <col min="2803" max="2803" width="15.85546875" style="559" customWidth="1"/>
    <col min="2804" max="2804" width="15.7109375" style="559" customWidth="1"/>
    <col min="2805" max="2805" width="14.85546875" style="559" customWidth="1"/>
    <col min="2806" max="3052" width="9.140625" style="559"/>
    <col min="3053" max="3053" width="68.28515625" style="559" customWidth="1"/>
    <col min="3054" max="3055" width="9.140625" style="559"/>
    <col min="3056" max="3056" width="9.28515625" style="559" bestFit="1" customWidth="1"/>
    <col min="3057" max="3057" width="14.7109375" style="559" customWidth="1"/>
    <col min="3058" max="3058" width="20.5703125" style="559" customWidth="1"/>
    <col min="3059" max="3059" width="15.85546875" style="559" customWidth="1"/>
    <col min="3060" max="3060" width="15.7109375" style="559" customWidth="1"/>
    <col min="3061" max="3061" width="14.85546875" style="559" customWidth="1"/>
    <col min="3062" max="3308" width="9.140625" style="559"/>
    <col min="3309" max="3309" width="68.28515625" style="559" customWidth="1"/>
    <col min="3310" max="3311" width="9.140625" style="559"/>
    <col min="3312" max="3312" width="9.28515625" style="559" bestFit="1" customWidth="1"/>
    <col min="3313" max="3313" width="14.7109375" style="559" customWidth="1"/>
    <col min="3314" max="3314" width="20.5703125" style="559" customWidth="1"/>
    <col min="3315" max="3315" width="15.85546875" style="559" customWidth="1"/>
    <col min="3316" max="3316" width="15.7109375" style="559" customWidth="1"/>
    <col min="3317" max="3317" width="14.85546875" style="559" customWidth="1"/>
    <col min="3318" max="3564" width="9.140625" style="559"/>
    <col min="3565" max="3565" width="68.28515625" style="559" customWidth="1"/>
    <col min="3566" max="3567" width="9.140625" style="559"/>
    <col min="3568" max="3568" width="9.28515625" style="559" bestFit="1" customWidth="1"/>
    <col min="3569" max="3569" width="14.7109375" style="559" customWidth="1"/>
    <col min="3570" max="3570" width="20.5703125" style="559" customWidth="1"/>
    <col min="3571" max="3571" width="15.85546875" style="559" customWidth="1"/>
    <col min="3572" max="3572" width="15.7109375" style="559" customWidth="1"/>
    <col min="3573" max="3573" width="14.85546875" style="559" customWidth="1"/>
    <col min="3574" max="3820" width="9.140625" style="559"/>
    <col min="3821" max="3821" width="68.28515625" style="559" customWidth="1"/>
    <col min="3822" max="3823" width="9.140625" style="559"/>
    <col min="3824" max="3824" width="9.28515625" style="559" bestFit="1" customWidth="1"/>
    <col min="3825" max="3825" width="14.7109375" style="559" customWidth="1"/>
    <col min="3826" max="3826" width="20.5703125" style="559" customWidth="1"/>
    <col min="3827" max="3827" width="15.85546875" style="559" customWidth="1"/>
    <col min="3828" max="3828" width="15.7109375" style="559" customWidth="1"/>
    <col min="3829" max="3829" width="14.85546875" style="559" customWidth="1"/>
    <col min="3830" max="4076" width="9.140625" style="559"/>
    <col min="4077" max="4077" width="68.28515625" style="559" customWidth="1"/>
    <col min="4078" max="4079" width="9.140625" style="559"/>
    <col min="4080" max="4080" width="9.28515625" style="559" bestFit="1" customWidth="1"/>
    <col min="4081" max="4081" width="14.7109375" style="559" customWidth="1"/>
    <col min="4082" max="4082" width="20.5703125" style="559" customWidth="1"/>
    <col min="4083" max="4083" width="15.85546875" style="559" customWidth="1"/>
    <col min="4084" max="4084" width="15.7109375" style="559" customWidth="1"/>
    <col min="4085" max="4085" width="14.85546875" style="559" customWidth="1"/>
    <col min="4086" max="4332" width="9.140625" style="559"/>
    <col min="4333" max="4333" width="68.28515625" style="559" customWidth="1"/>
    <col min="4334" max="4335" width="9.140625" style="559"/>
    <col min="4336" max="4336" width="9.28515625" style="559" bestFit="1" customWidth="1"/>
    <col min="4337" max="4337" width="14.7109375" style="559" customWidth="1"/>
    <col min="4338" max="4338" width="20.5703125" style="559" customWidth="1"/>
    <col min="4339" max="4339" width="15.85546875" style="559" customWidth="1"/>
    <col min="4340" max="4340" width="15.7109375" style="559" customWidth="1"/>
    <col min="4341" max="4341" width="14.85546875" style="559" customWidth="1"/>
    <col min="4342" max="4588" width="9.140625" style="559"/>
    <col min="4589" max="4589" width="68.28515625" style="559" customWidth="1"/>
    <col min="4590" max="4591" width="9.140625" style="559"/>
    <col min="4592" max="4592" width="9.28515625" style="559" bestFit="1" customWidth="1"/>
    <col min="4593" max="4593" width="14.7109375" style="559" customWidth="1"/>
    <col min="4594" max="4594" width="20.5703125" style="559" customWidth="1"/>
    <col min="4595" max="4595" width="15.85546875" style="559" customWidth="1"/>
    <col min="4596" max="4596" width="15.7109375" style="559" customWidth="1"/>
    <col min="4597" max="4597" width="14.85546875" style="559" customWidth="1"/>
    <col min="4598" max="4844" width="9.140625" style="559"/>
    <col min="4845" max="4845" width="68.28515625" style="559" customWidth="1"/>
    <col min="4846" max="4847" width="9.140625" style="559"/>
    <col min="4848" max="4848" width="9.28515625" style="559" bestFit="1" customWidth="1"/>
    <col min="4849" max="4849" width="14.7109375" style="559" customWidth="1"/>
    <col min="4850" max="4850" width="20.5703125" style="559" customWidth="1"/>
    <col min="4851" max="4851" width="15.85546875" style="559" customWidth="1"/>
    <col min="4852" max="4852" width="15.7109375" style="559" customWidth="1"/>
    <col min="4853" max="4853" width="14.85546875" style="559" customWidth="1"/>
    <col min="4854" max="5100" width="9.140625" style="559"/>
    <col min="5101" max="5101" width="68.28515625" style="559" customWidth="1"/>
    <col min="5102" max="5103" width="9.140625" style="559"/>
    <col min="5104" max="5104" width="9.28515625" style="559" bestFit="1" customWidth="1"/>
    <col min="5105" max="5105" width="14.7109375" style="559" customWidth="1"/>
    <col min="5106" max="5106" width="20.5703125" style="559" customWidth="1"/>
    <col min="5107" max="5107" width="15.85546875" style="559" customWidth="1"/>
    <col min="5108" max="5108" width="15.7109375" style="559" customWidth="1"/>
    <col min="5109" max="5109" width="14.85546875" style="559" customWidth="1"/>
    <col min="5110" max="5356" width="9.140625" style="559"/>
    <col min="5357" max="5357" width="68.28515625" style="559" customWidth="1"/>
    <col min="5358" max="5359" width="9.140625" style="559"/>
    <col min="5360" max="5360" width="9.28515625" style="559" bestFit="1" customWidth="1"/>
    <col min="5361" max="5361" width="14.7109375" style="559" customWidth="1"/>
    <col min="5362" max="5362" width="20.5703125" style="559" customWidth="1"/>
    <col min="5363" max="5363" width="15.85546875" style="559" customWidth="1"/>
    <col min="5364" max="5364" width="15.7109375" style="559" customWidth="1"/>
    <col min="5365" max="5365" width="14.85546875" style="559" customWidth="1"/>
    <col min="5366" max="5612" width="9.140625" style="559"/>
    <col min="5613" max="5613" width="68.28515625" style="559" customWidth="1"/>
    <col min="5614" max="5615" width="9.140625" style="559"/>
    <col min="5616" max="5616" width="9.28515625" style="559" bestFit="1" customWidth="1"/>
    <col min="5617" max="5617" width="14.7109375" style="559" customWidth="1"/>
    <col min="5618" max="5618" width="20.5703125" style="559" customWidth="1"/>
    <col min="5619" max="5619" width="15.85546875" style="559" customWidth="1"/>
    <col min="5620" max="5620" width="15.7109375" style="559" customWidth="1"/>
    <col min="5621" max="5621" width="14.85546875" style="559" customWidth="1"/>
    <col min="5622" max="5868" width="9.140625" style="559"/>
    <col min="5869" max="5869" width="68.28515625" style="559" customWidth="1"/>
    <col min="5870" max="5871" width="9.140625" style="559"/>
    <col min="5872" max="5872" width="9.28515625" style="559" bestFit="1" customWidth="1"/>
    <col min="5873" max="5873" width="14.7109375" style="559" customWidth="1"/>
    <col min="5874" max="5874" width="20.5703125" style="559" customWidth="1"/>
    <col min="5875" max="5875" width="15.85546875" style="559" customWidth="1"/>
    <col min="5876" max="5876" width="15.7109375" style="559" customWidth="1"/>
    <col min="5877" max="5877" width="14.85546875" style="559" customWidth="1"/>
    <col min="5878" max="6124" width="9.140625" style="559"/>
    <col min="6125" max="6125" width="68.28515625" style="559" customWidth="1"/>
    <col min="6126" max="6127" width="9.140625" style="559"/>
    <col min="6128" max="6128" width="9.28515625" style="559" bestFit="1" customWidth="1"/>
    <col min="6129" max="6129" width="14.7109375" style="559" customWidth="1"/>
    <col min="6130" max="6130" width="20.5703125" style="559" customWidth="1"/>
    <col min="6131" max="6131" width="15.85546875" style="559" customWidth="1"/>
    <col min="6132" max="6132" width="15.7109375" style="559" customWidth="1"/>
    <col min="6133" max="6133" width="14.85546875" style="559" customWidth="1"/>
    <col min="6134" max="6380" width="9.140625" style="559"/>
    <col min="6381" max="6381" width="68.28515625" style="559" customWidth="1"/>
    <col min="6382" max="6383" width="9.140625" style="559"/>
    <col min="6384" max="6384" width="9.28515625" style="559" bestFit="1" customWidth="1"/>
    <col min="6385" max="6385" width="14.7109375" style="559" customWidth="1"/>
    <col min="6386" max="6386" width="20.5703125" style="559" customWidth="1"/>
    <col min="6387" max="6387" width="15.85546875" style="559" customWidth="1"/>
    <col min="6388" max="6388" width="15.7109375" style="559" customWidth="1"/>
    <col min="6389" max="6389" width="14.85546875" style="559" customWidth="1"/>
    <col min="6390" max="6636" width="9.140625" style="559"/>
    <col min="6637" max="6637" width="68.28515625" style="559" customWidth="1"/>
    <col min="6638" max="6639" width="9.140625" style="559"/>
    <col min="6640" max="6640" width="9.28515625" style="559" bestFit="1" customWidth="1"/>
    <col min="6641" max="6641" width="14.7109375" style="559" customWidth="1"/>
    <col min="6642" max="6642" width="20.5703125" style="559" customWidth="1"/>
    <col min="6643" max="6643" width="15.85546875" style="559" customWidth="1"/>
    <col min="6644" max="6644" width="15.7109375" style="559" customWidth="1"/>
    <col min="6645" max="6645" width="14.85546875" style="559" customWidth="1"/>
    <col min="6646" max="6892" width="9.140625" style="559"/>
    <col min="6893" max="6893" width="68.28515625" style="559" customWidth="1"/>
    <col min="6894" max="6895" width="9.140625" style="559"/>
    <col min="6896" max="6896" width="9.28515625" style="559" bestFit="1" customWidth="1"/>
    <col min="6897" max="6897" width="14.7109375" style="559" customWidth="1"/>
    <col min="6898" max="6898" width="20.5703125" style="559" customWidth="1"/>
    <col min="6899" max="6899" width="15.85546875" style="559" customWidth="1"/>
    <col min="6900" max="6900" width="15.7109375" style="559" customWidth="1"/>
    <col min="6901" max="6901" width="14.85546875" style="559" customWidth="1"/>
    <col min="6902" max="7148" width="9.140625" style="559"/>
    <col min="7149" max="7149" width="68.28515625" style="559" customWidth="1"/>
    <col min="7150" max="7151" width="9.140625" style="559"/>
    <col min="7152" max="7152" width="9.28515625" style="559" bestFit="1" customWidth="1"/>
    <col min="7153" max="7153" width="14.7109375" style="559" customWidth="1"/>
    <col min="7154" max="7154" width="20.5703125" style="559" customWidth="1"/>
    <col min="7155" max="7155" width="15.85546875" style="559" customWidth="1"/>
    <col min="7156" max="7156" width="15.7109375" style="559" customWidth="1"/>
    <col min="7157" max="7157" width="14.85546875" style="559" customWidth="1"/>
    <col min="7158" max="7404" width="9.140625" style="559"/>
    <col min="7405" max="7405" width="68.28515625" style="559" customWidth="1"/>
    <col min="7406" max="7407" width="9.140625" style="559"/>
    <col min="7408" max="7408" width="9.28515625" style="559" bestFit="1" customWidth="1"/>
    <col min="7409" max="7409" width="14.7109375" style="559" customWidth="1"/>
    <col min="7410" max="7410" width="20.5703125" style="559" customWidth="1"/>
    <col min="7411" max="7411" width="15.85546875" style="559" customWidth="1"/>
    <col min="7412" max="7412" width="15.7109375" style="559" customWidth="1"/>
    <col min="7413" max="7413" width="14.85546875" style="559" customWidth="1"/>
    <col min="7414" max="7660" width="9.140625" style="559"/>
    <col min="7661" max="7661" width="68.28515625" style="559" customWidth="1"/>
    <col min="7662" max="7663" width="9.140625" style="559"/>
    <col min="7664" max="7664" width="9.28515625" style="559" bestFit="1" customWidth="1"/>
    <col min="7665" max="7665" width="14.7109375" style="559" customWidth="1"/>
    <col min="7666" max="7666" width="20.5703125" style="559" customWidth="1"/>
    <col min="7667" max="7667" width="15.85546875" style="559" customWidth="1"/>
    <col min="7668" max="7668" width="15.7109375" style="559" customWidth="1"/>
    <col min="7669" max="7669" width="14.85546875" style="559" customWidth="1"/>
    <col min="7670" max="7916" width="9.140625" style="559"/>
    <col min="7917" max="7917" width="68.28515625" style="559" customWidth="1"/>
    <col min="7918" max="7919" width="9.140625" style="559"/>
    <col min="7920" max="7920" width="9.28515625" style="559" bestFit="1" customWidth="1"/>
    <col min="7921" max="7921" width="14.7109375" style="559" customWidth="1"/>
    <col min="7922" max="7922" width="20.5703125" style="559" customWidth="1"/>
    <col min="7923" max="7923" width="15.85546875" style="559" customWidth="1"/>
    <col min="7924" max="7924" width="15.7109375" style="559" customWidth="1"/>
    <col min="7925" max="7925" width="14.85546875" style="559" customWidth="1"/>
    <col min="7926" max="8172" width="9.140625" style="559"/>
    <col min="8173" max="8173" width="68.28515625" style="559" customWidth="1"/>
    <col min="8174" max="8175" width="9.140625" style="559"/>
    <col min="8176" max="8176" width="9.28515625" style="559" bestFit="1" customWidth="1"/>
    <col min="8177" max="8177" width="14.7109375" style="559" customWidth="1"/>
    <col min="8178" max="8178" width="20.5703125" style="559" customWidth="1"/>
    <col min="8179" max="8179" width="15.85546875" style="559" customWidth="1"/>
    <col min="8180" max="8180" width="15.7109375" style="559" customWidth="1"/>
    <col min="8181" max="8181" width="14.85546875" style="559" customWidth="1"/>
    <col min="8182" max="8428" width="9.140625" style="559"/>
    <col min="8429" max="8429" width="68.28515625" style="559" customWidth="1"/>
    <col min="8430" max="8431" width="9.140625" style="559"/>
    <col min="8432" max="8432" width="9.28515625" style="559" bestFit="1" customWidth="1"/>
    <col min="8433" max="8433" width="14.7109375" style="559" customWidth="1"/>
    <col min="8434" max="8434" width="20.5703125" style="559" customWidth="1"/>
    <col min="8435" max="8435" width="15.85546875" style="559" customWidth="1"/>
    <col min="8436" max="8436" width="15.7109375" style="559" customWidth="1"/>
    <col min="8437" max="8437" width="14.85546875" style="559" customWidth="1"/>
    <col min="8438" max="8684" width="9.140625" style="559"/>
    <col min="8685" max="8685" width="68.28515625" style="559" customWidth="1"/>
    <col min="8686" max="8687" width="9.140625" style="559"/>
    <col min="8688" max="8688" width="9.28515625" style="559" bestFit="1" customWidth="1"/>
    <col min="8689" max="8689" width="14.7109375" style="559" customWidth="1"/>
    <col min="8690" max="8690" width="20.5703125" style="559" customWidth="1"/>
    <col min="8691" max="8691" width="15.85546875" style="559" customWidth="1"/>
    <col min="8692" max="8692" width="15.7109375" style="559" customWidth="1"/>
    <col min="8693" max="8693" width="14.85546875" style="559" customWidth="1"/>
    <col min="8694" max="8940" width="9.140625" style="559"/>
    <col min="8941" max="8941" width="68.28515625" style="559" customWidth="1"/>
    <col min="8942" max="8943" width="9.140625" style="559"/>
    <col min="8944" max="8944" width="9.28515625" style="559" bestFit="1" customWidth="1"/>
    <col min="8945" max="8945" width="14.7109375" style="559" customWidth="1"/>
    <col min="8946" max="8946" width="20.5703125" style="559" customWidth="1"/>
    <col min="8947" max="8947" width="15.85546875" style="559" customWidth="1"/>
    <col min="8948" max="8948" width="15.7109375" style="559" customWidth="1"/>
    <col min="8949" max="8949" width="14.85546875" style="559" customWidth="1"/>
    <col min="8950" max="9196" width="9.140625" style="559"/>
    <col min="9197" max="9197" width="68.28515625" style="559" customWidth="1"/>
    <col min="9198" max="9199" width="9.140625" style="559"/>
    <col min="9200" max="9200" width="9.28515625" style="559" bestFit="1" customWidth="1"/>
    <col min="9201" max="9201" width="14.7109375" style="559" customWidth="1"/>
    <col min="9202" max="9202" width="20.5703125" style="559" customWidth="1"/>
    <col min="9203" max="9203" width="15.85546875" style="559" customWidth="1"/>
    <col min="9204" max="9204" width="15.7109375" style="559" customWidth="1"/>
    <col min="9205" max="9205" width="14.85546875" style="559" customWidth="1"/>
    <col min="9206" max="9452" width="9.140625" style="559"/>
    <col min="9453" max="9453" width="68.28515625" style="559" customWidth="1"/>
    <col min="9454" max="9455" width="9.140625" style="559"/>
    <col min="9456" max="9456" width="9.28515625" style="559" bestFit="1" customWidth="1"/>
    <col min="9457" max="9457" width="14.7109375" style="559" customWidth="1"/>
    <col min="9458" max="9458" width="20.5703125" style="559" customWidth="1"/>
    <col min="9459" max="9459" width="15.85546875" style="559" customWidth="1"/>
    <col min="9460" max="9460" width="15.7109375" style="559" customWidth="1"/>
    <col min="9461" max="9461" width="14.85546875" style="559" customWidth="1"/>
    <col min="9462" max="9708" width="9.140625" style="559"/>
    <col min="9709" max="9709" width="68.28515625" style="559" customWidth="1"/>
    <col min="9710" max="9711" width="9.140625" style="559"/>
    <col min="9712" max="9712" width="9.28515625" style="559" bestFit="1" customWidth="1"/>
    <col min="9713" max="9713" width="14.7109375" style="559" customWidth="1"/>
    <col min="9714" max="9714" width="20.5703125" style="559" customWidth="1"/>
    <col min="9715" max="9715" width="15.85546875" style="559" customWidth="1"/>
    <col min="9716" max="9716" width="15.7109375" style="559" customWidth="1"/>
    <col min="9717" max="9717" width="14.85546875" style="559" customWidth="1"/>
    <col min="9718" max="9964" width="9.140625" style="559"/>
    <col min="9965" max="9965" width="68.28515625" style="559" customWidth="1"/>
    <col min="9966" max="9967" width="9.140625" style="559"/>
    <col min="9968" max="9968" width="9.28515625" style="559" bestFit="1" customWidth="1"/>
    <col min="9969" max="9969" width="14.7109375" style="559" customWidth="1"/>
    <col min="9970" max="9970" width="20.5703125" style="559" customWidth="1"/>
    <col min="9971" max="9971" width="15.85546875" style="559" customWidth="1"/>
    <col min="9972" max="9972" width="15.7109375" style="559" customWidth="1"/>
    <col min="9973" max="9973" width="14.85546875" style="559" customWidth="1"/>
    <col min="9974" max="10220" width="9.140625" style="559"/>
    <col min="10221" max="10221" width="68.28515625" style="559" customWidth="1"/>
    <col min="10222" max="10223" width="9.140625" style="559"/>
    <col min="10224" max="10224" width="9.28515625" style="559" bestFit="1" customWidth="1"/>
    <col min="10225" max="10225" width="14.7109375" style="559" customWidth="1"/>
    <col min="10226" max="10226" width="20.5703125" style="559" customWidth="1"/>
    <col min="10227" max="10227" width="15.85546875" style="559" customWidth="1"/>
    <col min="10228" max="10228" width="15.7109375" style="559" customWidth="1"/>
    <col min="10229" max="10229" width="14.85546875" style="559" customWidth="1"/>
    <col min="10230" max="10476" width="9.140625" style="559"/>
    <col min="10477" max="10477" width="68.28515625" style="559" customWidth="1"/>
    <col min="10478" max="10479" width="9.140625" style="559"/>
    <col min="10480" max="10480" width="9.28515625" style="559" bestFit="1" customWidth="1"/>
    <col min="10481" max="10481" width="14.7109375" style="559" customWidth="1"/>
    <col min="10482" max="10482" width="20.5703125" style="559" customWidth="1"/>
    <col min="10483" max="10483" width="15.85546875" style="559" customWidth="1"/>
    <col min="10484" max="10484" width="15.7109375" style="559" customWidth="1"/>
    <col min="10485" max="10485" width="14.85546875" style="559" customWidth="1"/>
    <col min="10486" max="10732" width="9.140625" style="559"/>
    <col min="10733" max="10733" width="68.28515625" style="559" customWidth="1"/>
    <col min="10734" max="10735" width="9.140625" style="559"/>
    <col min="10736" max="10736" width="9.28515625" style="559" bestFit="1" customWidth="1"/>
    <col min="10737" max="10737" width="14.7109375" style="559" customWidth="1"/>
    <col min="10738" max="10738" width="20.5703125" style="559" customWidth="1"/>
    <col min="10739" max="10739" width="15.85546875" style="559" customWidth="1"/>
    <col min="10740" max="10740" width="15.7109375" style="559" customWidth="1"/>
    <col min="10741" max="10741" width="14.85546875" style="559" customWidth="1"/>
    <col min="10742" max="10988" width="9.140625" style="559"/>
    <col min="10989" max="10989" width="68.28515625" style="559" customWidth="1"/>
    <col min="10990" max="10991" width="9.140625" style="559"/>
    <col min="10992" max="10992" width="9.28515625" style="559" bestFit="1" customWidth="1"/>
    <col min="10993" max="10993" width="14.7109375" style="559" customWidth="1"/>
    <col min="10994" max="10994" width="20.5703125" style="559" customWidth="1"/>
    <col min="10995" max="10995" width="15.85546875" style="559" customWidth="1"/>
    <col min="10996" max="10996" width="15.7109375" style="559" customWidth="1"/>
    <col min="10997" max="10997" width="14.85546875" style="559" customWidth="1"/>
    <col min="10998" max="11244" width="9.140625" style="559"/>
    <col min="11245" max="11245" width="68.28515625" style="559" customWidth="1"/>
    <col min="11246" max="11247" width="9.140625" style="559"/>
    <col min="11248" max="11248" width="9.28515625" style="559" bestFit="1" customWidth="1"/>
    <col min="11249" max="11249" width="14.7109375" style="559" customWidth="1"/>
    <col min="11250" max="11250" width="20.5703125" style="559" customWidth="1"/>
    <col min="11251" max="11251" width="15.85546875" style="559" customWidth="1"/>
    <col min="11252" max="11252" width="15.7109375" style="559" customWidth="1"/>
    <col min="11253" max="11253" width="14.85546875" style="559" customWidth="1"/>
    <col min="11254" max="11500" width="9.140625" style="559"/>
    <col min="11501" max="11501" width="68.28515625" style="559" customWidth="1"/>
    <col min="11502" max="11503" width="9.140625" style="559"/>
    <col min="11504" max="11504" width="9.28515625" style="559" bestFit="1" customWidth="1"/>
    <col min="11505" max="11505" width="14.7109375" style="559" customWidth="1"/>
    <col min="11506" max="11506" width="20.5703125" style="559" customWidth="1"/>
    <col min="11507" max="11507" width="15.85546875" style="559" customWidth="1"/>
    <col min="11508" max="11508" width="15.7109375" style="559" customWidth="1"/>
    <col min="11509" max="11509" width="14.85546875" style="559" customWidth="1"/>
    <col min="11510" max="11756" width="9.140625" style="559"/>
    <col min="11757" max="11757" width="68.28515625" style="559" customWidth="1"/>
    <col min="11758" max="11759" width="9.140625" style="559"/>
    <col min="11760" max="11760" width="9.28515625" style="559" bestFit="1" customWidth="1"/>
    <col min="11761" max="11761" width="14.7109375" style="559" customWidth="1"/>
    <col min="11762" max="11762" width="20.5703125" style="559" customWidth="1"/>
    <col min="11763" max="11763" width="15.85546875" style="559" customWidth="1"/>
    <col min="11764" max="11764" width="15.7109375" style="559" customWidth="1"/>
    <col min="11765" max="11765" width="14.85546875" style="559" customWidth="1"/>
    <col min="11766" max="12012" width="9.140625" style="559"/>
    <col min="12013" max="12013" width="68.28515625" style="559" customWidth="1"/>
    <col min="12014" max="12015" width="9.140625" style="559"/>
    <col min="12016" max="12016" width="9.28515625" style="559" bestFit="1" customWidth="1"/>
    <col min="12017" max="12017" width="14.7109375" style="559" customWidth="1"/>
    <col min="12018" max="12018" width="20.5703125" style="559" customWidth="1"/>
    <col min="12019" max="12019" width="15.85546875" style="559" customWidth="1"/>
    <col min="12020" max="12020" width="15.7109375" style="559" customWidth="1"/>
    <col min="12021" max="12021" width="14.85546875" style="559" customWidth="1"/>
    <col min="12022" max="12268" width="9.140625" style="559"/>
    <col min="12269" max="12269" width="68.28515625" style="559" customWidth="1"/>
    <col min="12270" max="12271" width="9.140625" style="559"/>
    <col min="12272" max="12272" width="9.28515625" style="559" bestFit="1" customWidth="1"/>
    <col min="12273" max="12273" width="14.7109375" style="559" customWidth="1"/>
    <col min="12274" max="12274" width="20.5703125" style="559" customWidth="1"/>
    <col min="12275" max="12275" width="15.85546875" style="559" customWidth="1"/>
    <col min="12276" max="12276" width="15.7109375" style="559" customWidth="1"/>
    <col min="12277" max="12277" width="14.85546875" style="559" customWidth="1"/>
    <col min="12278" max="12524" width="9.140625" style="559"/>
    <col min="12525" max="12525" width="68.28515625" style="559" customWidth="1"/>
    <col min="12526" max="12527" width="9.140625" style="559"/>
    <col min="12528" max="12528" width="9.28515625" style="559" bestFit="1" customWidth="1"/>
    <col min="12529" max="12529" width="14.7109375" style="559" customWidth="1"/>
    <col min="12530" max="12530" width="20.5703125" style="559" customWidth="1"/>
    <col min="12531" max="12531" width="15.85546875" style="559" customWidth="1"/>
    <col min="12532" max="12532" width="15.7109375" style="559" customWidth="1"/>
    <col min="12533" max="12533" width="14.85546875" style="559" customWidth="1"/>
    <col min="12534" max="12780" width="9.140625" style="559"/>
    <col min="12781" max="12781" width="68.28515625" style="559" customWidth="1"/>
    <col min="12782" max="12783" width="9.140625" style="559"/>
    <col min="12784" max="12784" width="9.28515625" style="559" bestFit="1" customWidth="1"/>
    <col min="12785" max="12785" width="14.7109375" style="559" customWidth="1"/>
    <col min="12786" max="12786" width="20.5703125" style="559" customWidth="1"/>
    <col min="12787" max="12787" width="15.85546875" style="559" customWidth="1"/>
    <col min="12788" max="12788" width="15.7109375" style="559" customWidth="1"/>
    <col min="12789" max="12789" width="14.85546875" style="559" customWidth="1"/>
    <col min="12790" max="13036" width="9.140625" style="559"/>
    <col min="13037" max="13037" width="68.28515625" style="559" customWidth="1"/>
    <col min="13038" max="13039" width="9.140625" style="559"/>
    <col min="13040" max="13040" width="9.28515625" style="559" bestFit="1" customWidth="1"/>
    <col min="13041" max="13041" width="14.7109375" style="559" customWidth="1"/>
    <col min="13042" max="13042" width="20.5703125" style="559" customWidth="1"/>
    <col min="13043" max="13043" width="15.85546875" style="559" customWidth="1"/>
    <col min="13044" max="13044" width="15.7109375" style="559" customWidth="1"/>
    <col min="13045" max="13045" width="14.85546875" style="559" customWidth="1"/>
    <col min="13046" max="13292" width="9.140625" style="559"/>
    <col min="13293" max="13293" width="68.28515625" style="559" customWidth="1"/>
    <col min="13294" max="13295" width="9.140625" style="559"/>
    <col min="13296" max="13296" width="9.28515625" style="559" bestFit="1" customWidth="1"/>
    <col min="13297" max="13297" width="14.7109375" style="559" customWidth="1"/>
    <col min="13298" max="13298" width="20.5703125" style="559" customWidth="1"/>
    <col min="13299" max="13299" width="15.85546875" style="559" customWidth="1"/>
    <col min="13300" max="13300" width="15.7109375" style="559" customWidth="1"/>
    <col min="13301" max="13301" width="14.85546875" style="559" customWidth="1"/>
    <col min="13302" max="13548" width="9.140625" style="559"/>
    <col min="13549" max="13549" width="68.28515625" style="559" customWidth="1"/>
    <col min="13550" max="13551" width="9.140625" style="559"/>
    <col min="13552" max="13552" width="9.28515625" style="559" bestFit="1" customWidth="1"/>
    <col min="13553" max="13553" width="14.7109375" style="559" customWidth="1"/>
    <col min="13554" max="13554" width="20.5703125" style="559" customWidth="1"/>
    <col min="13555" max="13555" width="15.85546875" style="559" customWidth="1"/>
    <col min="13556" max="13556" width="15.7109375" style="559" customWidth="1"/>
    <col min="13557" max="13557" width="14.85546875" style="559" customWidth="1"/>
    <col min="13558" max="13804" width="9.140625" style="559"/>
    <col min="13805" max="13805" width="68.28515625" style="559" customWidth="1"/>
    <col min="13806" max="13807" width="9.140625" style="559"/>
    <col min="13808" max="13808" width="9.28515625" style="559" bestFit="1" customWidth="1"/>
    <col min="13809" max="13809" width="14.7109375" style="559" customWidth="1"/>
    <col min="13810" max="13810" width="20.5703125" style="559" customWidth="1"/>
    <col min="13811" max="13811" width="15.85546875" style="559" customWidth="1"/>
    <col min="13812" max="13812" width="15.7109375" style="559" customWidth="1"/>
    <col min="13813" max="13813" width="14.85546875" style="559" customWidth="1"/>
    <col min="13814" max="14060" width="9.140625" style="559"/>
    <col min="14061" max="14061" width="68.28515625" style="559" customWidth="1"/>
    <col min="14062" max="14063" width="9.140625" style="559"/>
    <col min="14064" max="14064" width="9.28515625" style="559" bestFit="1" customWidth="1"/>
    <col min="14065" max="14065" width="14.7109375" style="559" customWidth="1"/>
    <col min="14066" max="14066" width="20.5703125" style="559" customWidth="1"/>
    <col min="14067" max="14067" width="15.85546875" style="559" customWidth="1"/>
    <col min="14068" max="14068" width="15.7109375" style="559" customWidth="1"/>
    <col min="14069" max="14069" width="14.85546875" style="559" customWidth="1"/>
    <col min="14070" max="14316" width="9.140625" style="559"/>
    <col min="14317" max="14317" width="68.28515625" style="559" customWidth="1"/>
    <col min="14318" max="14319" width="9.140625" style="559"/>
    <col min="14320" max="14320" width="9.28515625" style="559" bestFit="1" customWidth="1"/>
    <col min="14321" max="14321" width="14.7109375" style="559" customWidth="1"/>
    <col min="14322" max="14322" width="20.5703125" style="559" customWidth="1"/>
    <col min="14323" max="14323" width="15.85546875" style="559" customWidth="1"/>
    <col min="14324" max="14324" width="15.7109375" style="559" customWidth="1"/>
    <col min="14325" max="14325" width="14.85546875" style="559" customWidth="1"/>
    <col min="14326" max="14572" width="9.140625" style="559"/>
    <col min="14573" max="14573" width="68.28515625" style="559" customWidth="1"/>
    <col min="14574" max="14575" width="9.140625" style="559"/>
    <col min="14576" max="14576" width="9.28515625" style="559" bestFit="1" customWidth="1"/>
    <col min="14577" max="14577" width="14.7109375" style="559" customWidth="1"/>
    <col min="14578" max="14578" width="20.5703125" style="559" customWidth="1"/>
    <col min="14579" max="14579" width="15.85546875" style="559" customWidth="1"/>
    <col min="14580" max="14580" width="15.7109375" style="559" customWidth="1"/>
    <col min="14581" max="14581" width="14.85546875" style="559" customWidth="1"/>
    <col min="14582" max="14828" width="9.140625" style="559"/>
    <col min="14829" max="14829" width="68.28515625" style="559" customWidth="1"/>
    <col min="14830" max="14831" width="9.140625" style="559"/>
    <col min="14832" max="14832" width="9.28515625" style="559" bestFit="1" customWidth="1"/>
    <col min="14833" max="14833" width="14.7109375" style="559" customWidth="1"/>
    <col min="14834" max="14834" width="20.5703125" style="559" customWidth="1"/>
    <col min="14835" max="14835" width="15.85546875" style="559" customWidth="1"/>
    <col min="14836" max="14836" width="15.7109375" style="559" customWidth="1"/>
    <col min="14837" max="14837" width="14.85546875" style="559" customWidth="1"/>
    <col min="14838" max="15084" width="9.140625" style="559"/>
    <col min="15085" max="15085" width="68.28515625" style="559" customWidth="1"/>
    <col min="15086" max="15087" width="9.140625" style="559"/>
    <col min="15088" max="15088" width="9.28515625" style="559" bestFit="1" customWidth="1"/>
    <col min="15089" max="15089" width="14.7109375" style="559" customWidth="1"/>
    <col min="15090" max="15090" width="20.5703125" style="559" customWidth="1"/>
    <col min="15091" max="15091" width="15.85546875" style="559" customWidth="1"/>
    <col min="15092" max="15092" width="15.7109375" style="559" customWidth="1"/>
    <col min="15093" max="15093" width="14.85546875" style="559" customWidth="1"/>
    <col min="15094" max="15340" width="9.140625" style="559"/>
    <col min="15341" max="15341" width="68.28515625" style="559" customWidth="1"/>
    <col min="15342" max="15343" width="9.140625" style="559"/>
    <col min="15344" max="15344" width="9.28515625" style="559" bestFit="1" customWidth="1"/>
    <col min="15345" max="15345" width="14.7109375" style="559" customWidth="1"/>
    <col min="15346" max="15346" width="20.5703125" style="559" customWidth="1"/>
    <col min="15347" max="15347" width="15.85546875" style="559" customWidth="1"/>
    <col min="15348" max="15348" width="15.7109375" style="559" customWidth="1"/>
    <col min="15349" max="15349" width="14.85546875" style="559" customWidth="1"/>
    <col min="15350" max="15596" width="9.140625" style="559"/>
    <col min="15597" max="15597" width="68.28515625" style="559" customWidth="1"/>
    <col min="15598" max="15599" width="9.140625" style="559"/>
    <col min="15600" max="15600" width="9.28515625" style="559" bestFit="1" customWidth="1"/>
    <col min="15601" max="15601" width="14.7109375" style="559" customWidth="1"/>
    <col min="15602" max="15602" width="20.5703125" style="559" customWidth="1"/>
    <col min="15603" max="15603" width="15.85546875" style="559" customWidth="1"/>
    <col min="15604" max="15604" width="15.7109375" style="559" customWidth="1"/>
    <col min="15605" max="15605" width="14.85546875" style="559" customWidth="1"/>
    <col min="15606" max="15852" width="9.140625" style="559"/>
    <col min="15853" max="15853" width="68.28515625" style="559" customWidth="1"/>
    <col min="15854" max="15855" width="9.140625" style="559"/>
    <col min="15856" max="15856" width="9.28515625" style="559" bestFit="1" customWidth="1"/>
    <col min="15857" max="15857" width="14.7109375" style="559" customWidth="1"/>
    <col min="15858" max="15858" width="20.5703125" style="559" customWidth="1"/>
    <col min="15859" max="15859" width="15.85546875" style="559" customWidth="1"/>
    <col min="15860" max="15860" width="15.7109375" style="559" customWidth="1"/>
    <col min="15861" max="15861" width="14.85546875" style="559" customWidth="1"/>
    <col min="15862" max="16108" width="9.140625" style="559"/>
    <col min="16109" max="16109" width="68.28515625" style="559" customWidth="1"/>
    <col min="16110" max="16111" width="9.140625" style="559"/>
    <col min="16112" max="16112" width="9.28515625" style="559" bestFit="1" customWidth="1"/>
    <col min="16113" max="16113" width="14.7109375" style="559" customWidth="1"/>
    <col min="16114" max="16114" width="20.5703125" style="559" customWidth="1"/>
    <col min="16115" max="16115" width="15.85546875" style="559" customWidth="1"/>
    <col min="16116" max="16116" width="15.7109375" style="559" customWidth="1"/>
    <col min="16117" max="16117" width="14.85546875" style="559" customWidth="1"/>
    <col min="16118" max="16384" width="9.140625" style="559"/>
  </cols>
  <sheetData>
    <row r="1" spans="1:10" ht="15" customHeight="1" x14ac:dyDescent="0.25">
      <c r="A1" s="558"/>
      <c r="D1" s="560"/>
      <c r="E1" s="596"/>
      <c r="F1" s="596"/>
      <c r="G1" s="596" t="s">
        <v>734</v>
      </c>
      <c r="H1" s="596"/>
    </row>
    <row r="2" spans="1:10" ht="15" customHeight="1" x14ac:dyDescent="0.25">
      <c r="A2" s="558"/>
      <c r="D2" s="560"/>
      <c r="E2" s="596"/>
      <c r="F2" s="596"/>
      <c r="G2" s="596" t="s">
        <v>735</v>
      </c>
      <c r="H2" s="596"/>
    </row>
    <row r="3" spans="1:10" ht="15" customHeight="1" x14ac:dyDescent="0.25">
      <c r="A3" s="558"/>
      <c r="D3" s="560"/>
      <c r="E3" s="596"/>
      <c r="F3" s="596"/>
      <c r="G3" s="596"/>
      <c r="H3" s="596"/>
    </row>
    <row r="4" spans="1:10" ht="47.25" customHeight="1" x14ac:dyDescent="0.25">
      <c r="A4" s="558"/>
      <c r="B4" s="597" t="s">
        <v>808</v>
      </c>
      <c r="C4" s="598"/>
      <c r="D4" s="598"/>
      <c r="E4" s="598"/>
      <c r="F4" s="598"/>
      <c r="G4" s="598"/>
      <c r="H4" s="598"/>
    </row>
    <row r="5" spans="1:10" ht="15" customHeight="1" x14ac:dyDescent="0.25">
      <c r="A5" s="558"/>
    </row>
    <row r="6" spans="1:10" x14ac:dyDescent="0.25">
      <c r="A6" s="558"/>
      <c r="H6" s="562" t="s">
        <v>788</v>
      </c>
    </row>
    <row r="7" spans="1:10" s="563" customFormat="1" ht="15" customHeight="1" x14ac:dyDescent="0.25">
      <c r="A7" s="599" t="s">
        <v>756</v>
      </c>
      <c r="B7" s="600" t="s">
        <v>0</v>
      </c>
      <c r="C7" s="602" t="s">
        <v>806</v>
      </c>
      <c r="D7" s="601"/>
      <c r="E7" s="602" t="s">
        <v>792</v>
      </c>
      <c r="F7" s="601"/>
      <c r="G7" s="602" t="s">
        <v>809</v>
      </c>
      <c r="H7" s="601"/>
      <c r="J7" s="564"/>
    </row>
    <row r="8" spans="1:10" s="563" customFormat="1" ht="64.5" customHeight="1" x14ac:dyDescent="0.25">
      <c r="A8" s="599"/>
      <c r="B8" s="601"/>
      <c r="C8" s="582" t="s">
        <v>5</v>
      </c>
      <c r="D8" s="582" t="s">
        <v>731</v>
      </c>
      <c r="E8" s="582" t="s">
        <v>5</v>
      </c>
      <c r="F8" s="582" t="s">
        <v>731</v>
      </c>
      <c r="G8" s="582" t="s">
        <v>5</v>
      </c>
      <c r="H8" s="582" t="s">
        <v>731</v>
      </c>
      <c r="J8" s="564"/>
    </row>
    <row r="9" spans="1:10" s="136" customFormat="1" ht="14.25" customHeight="1" x14ac:dyDescent="0.25">
      <c r="A9" s="565">
        <v>1</v>
      </c>
      <c r="B9" s="566">
        <v>2</v>
      </c>
      <c r="C9" s="566">
        <v>3</v>
      </c>
      <c r="D9" s="566">
        <v>4</v>
      </c>
      <c r="E9" s="566">
        <v>5</v>
      </c>
      <c r="F9" s="566">
        <v>6</v>
      </c>
      <c r="G9" s="566">
        <v>7</v>
      </c>
      <c r="H9" s="566">
        <v>8</v>
      </c>
      <c r="J9" s="557"/>
    </row>
    <row r="10" spans="1:10" ht="46.5" customHeight="1" x14ac:dyDescent="0.25">
      <c r="A10" s="179" t="s">
        <v>754</v>
      </c>
      <c r="B10" s="577" t="s">
        <v>798</v>
      </c>
      <c r="C10" s="302">
        <f>SUM(C11)</f>
        <v>1.1000000000000001</v>
      </c>
      <c r="D10" s="302">
        <f t="shared" ref="D10:H10" si="0">SUM(D11)</f>
        <v>0</v>
      </c>
      <c r="E10" s="302">
        <f t="shared" si="0"/>
        <v>1.1000000000000001</v>
      </c>
      <c r="F10" s="302">
        <f t="shared" si="0"/>
        <v>0</v>
      </c>
      <c r="G10" s="302">
        <f t="shared" si="0"/>
        <v>1.1000000000000001</v>
      </c>
      <c r="H10" s="302">
        <f t="shared" si="0"/>
        <v>0</v>
      </c>
    </row>
    <row r="11" spans="1:10" ht="32.25" customHeight="1" x14ac:dyDescent="0.25">
      <c r="A11" s="329"/>
      <c r="B11" s="399" t="s">
        <v>786</v>
      </c>
      <c r="C11" s="133">
        <v>1.1000000000000001</v>
      </c>
      <c r="D11" s="133"/>
      <c r="E11" s="133">
        <v>1.1000000000000001</v>
      </c>
      <c r="F11" s="133"/>
      <c r="G11" s="133">
        <v>1.1000000000000001</v>
      </c>
      <c r="H11" s="133"/>
    </row>
    <row r="12" spans="1:10" ht="46.5" customHeight="1" x14ac:dyDescent="0.25">
      <c r="A12" s="579" t="s">
        <v>755</v>
      </c>
      <c r="B12" s="583" t="s">
        <v>814</v>
      </c>
      <c r="C12" s="302">
        <f t="shared" ref="C12:H12" si="1">SUM(C13+C14+C15+C16)</f>
        <v>155797.30000000002</v>
      </c>
      <c r="D12" s="302">
        <f t="shared" si="1"/>
        <v>0</v>
      </c>
      <c r="E12" s="302">
        <f t="shared" si="1"/>
        <v>155597.30000000002</v>
      </c>
      <c r="F12" s="302">
        <f t="shared" si="1"/>
        <v>0</v>
      </c>
      <c r="G12" s="302">
        <f t="shared" si="1"/>
        <v>155597.30000000002</v>
      </c>
      <c r="H12" s="302">
        <f t="shared" si="1"/>
        <v>0</v>
      </c>
    </row>
    <row r="13" spans="1:10" ht="44.25" customHeight="1" x14ac:dyDescent="0.25">
      <c r="A13" s="97" t="s">
        <v>757</v>
      </c>
      <c r="B13" s="399" t="s">
        <v>785</v>
      </c>
      <c r="C13" s="133">
        <v>18.600000000000001</v>
      </c>
      <c r="D13" s="133"/>
      <c r="E13" s="133">
        <v>18.600000000000001</v>
      </c>
      <c r="F13" s="133"/>
      <c r="G13" s="133">
        <v>18.600000000000001</v>
      </c>
      <c r="H13" s="133"/>
    </row>
    <row r="14" spans="1:10" ht="36" hidden="1" customHeight="1" x14ac:dyDescent="0.25">
      <c r="A14" s="574" t="s">
        <v>758</v>
      </c>
      <c r="B14" s="334" t="s">
        <v>737</v>
      </c>
      <c r="C14" s="133"/>
      <c r="D14" s="133"/>
      <c r="E14" s="133"/>
      <c r="F14" s="133"/>
      <c r="G14" s="133"/>
      <c r="H14" s="133"/>
    </row>
    <row r="15" spans="1:10" ht="52.5" customHeight="1" x14ac:dyDescent="0.25">
      <c r="A15" s="580" t="s">
        <v>758</v>
      </c>
      <c r="B15" s="584" t="s">
        <v>797</v>
      </c>
      <c r="C15" s="133">
        <v>155528.70000000001</v>
      </c>
      <c r="D15" s="133"/>
      <c r="E15" s="133">
        <v>155528.70000000001</v>
      </c>
      <c r="F15" s="133"/>
      <c r="G15" s="133">
        <v>155528.70000000001</v>
      </c>
      <c r="H15" s="133"/>
    </row>
    <row r="16" spans="1:10" ht="32.25" customHeight="1" x14ac:dyDescent="0.25">
      <c r="A16" s="97" t="s">
        <v>759</v>
      </c>
      <c r="B16" s="334" t="s">
        <v>802</v>
      </c>
      <c r="C16" s="133">
        <v>250</v>
      </c>
      <c r="D16" s="133"/>
      <c r="E16" s="133">
        <v>50</v>
      </c>
      <c r="F16" s="133"/>
      <c r="G16" s="133">
        <v>50</v>
      </c>
      <c r="H16" s="450"/>
    </row>
    <row r="17" spans="1:231" ht="51.75" customHeight="1" x14ac:dyDescent="0.25">
      <c r="A17" s="581" t="s">
        <v>749</v>
      </c>
      <c r="B17" s="577" t="s">
        <v>796</v>
      </c>
      <c r="C17" s="302">
        <f>SUM(C18+C19+C20+C21)</f>
        <v>219584.1</v>
      </c>
      <c r="D17" s="302">
        <f t="shared" ref="D17:H17" si="2">SUM(D18+D19+D20+D21)</f>
        <v>2879.6</v>
      </c>
      <c r="E17" s="302">
        <f t="shared" si="2"/>
        <v>219284.1</v>
      </c>
      <c r="F17" s="302">
        <f t="shared" si="2"/>
        <v>2879.6</v>
      </c>
      <c r="G17" s="302">
        <f t="shared" si="2"/>
        <v>215589.6</v>
      </c>
      <c r="H17" s="302">
        <f t="shared" si="2"/>
        <v>2984.1</v>
      </c>
    </row>
    <row r="18" spans="1:231" ht="34.5" customHeight="1" x14ac:dyDescent="0.25">
      <c r="A18" s="97" t="s">
        <v>750</v>
      </c>
      <c r="B18" s="399" t="s">
        <v>786</v>
      </c>
      <c r="C18" s="133">
        <v>3.3</v>
      </c>
      <c r="D18" s="133"/>
      <c r="E18" s="133">
        <v>3.3</v>
      </c>
      <c r="F18" s="133"/>
      <c r="G18" s="133">
        <v>3.3</v>
      </c>
      <c r="H18" s="133"/>
    </row>
    <row r="19" spans="1:231" ht="44.25" customHeight="1" x14ac:dyDescent="0.25">
      <c r="A19" s="97" t="s">
        <v>751</v>
      </c>
      <c r="B19" s="584" t="s">
        <v>822</v>
      </c>
      <c r="C19" s="133">
        <f>215429.2</f>
        <v>215429.2</v>
      </c>
      <c r="D19" s="133">
        <v>0</v>
      </c>
      <c r="E19" s="133">
        <v>215429.2</v>
      </c>
      <c r="F19" s="133">
        <v>0</v>
      </c>
      <c r="G19" s="133">
        <v>215429.2</v>
      </c>
      <c r="H19" s="133">
        <v>0</v>
      </c>
    </row>
    <row r="20" spans="1:231" ht="98.25" customHeight="1" x14ac:dyDescent="0.25">
      <c r="A20" s="97" t="s">
        <v>752</v>
      </c>
      <c r="B20" s="585" t="s">
        <v>794</v>
      </c>
      <c r="C20" s="133">
        <v>151.6</v>
      </c>
      <c r="D20" s="133">
        <v>2879.6</v>
      </c>
      <c r="E20" s="133">
        <v>151.6</v>
      </c>
      <c r="F20" s="133">
        <v>2879.6</v>
      </c>
      <c r="G20" s="133">
        <v>157.1</v>
      </c>
      <c r="H20" s="133">
        <v>2984.1</v>
      </c>
    </row>
    <row r="21" spans="1:231" ht="40.5" customHeight="1" x14ac:dyDescent="0.25">
      <c r="A21" s="580" t="s">
        <v>753</v>
      </c>
      <c r="B21" s="334" t="s">
        <v>779</v>
      </c>
      <c r="C21" s="133">
        <f>SUM(C22+C23)</f>
        <v>4000</v>
      </c>
      <c r="D21" s="133">
        <f t="shared" ref="D21:H21" si="3">SUM(D22+D23)</f>
        <v>0</v>
      </c>
      <c r="E21" s="133">
        <f t="shared" si="3"/>
        <v>3700</v>
      </c>
      <c r="F21" s="133">
        <f t="shared" si="3"/>
        <v>0</v>
      </c>
      <c r="G21" s="133">
        <f t="shared" si="3"/>
        <v>0</v>
      </c>
      <c r="H21" s="133">
        <f t="shared" si="3"/>
        <v>0</v>
      </c>
    </row>
    <row r="22" spans="1:231" ht="36.75" customHeight="1" x14ac:dyDescent="0.25">
      <c r="A22" s="97"/>
      <c r="B22" s="586" t="s">
        <v>816</v>
      </c>
      <c r="C22" s="450">
        <v>1000</v>
      </c>
      <c r="D22" s="450">
        <v>0</v>
      </c>
      <c r="E22" s="450">
        <v>700</v>
      </c>
      <c r="F22" s="450">
        <v>0</v>
      </c>
      <c r="G22" s="450">
        <v>0</v>
      </c>
      <c r="H22" s="450">
        <v>0</v>
      </c>
    </row>
    <row r="23" spans="1:231" ht="48.75" customHeight="1" x14ac:dyDescent="0.25">
      <c r="A23" s="97"/>
      <c r="B23" s="586" t="s">
        <v>817</v>
      </c>
      <c r="C23" s="450">
        <v>3000</v>
      </c>
      <c r="D23" s="450"/>
      <c r="E23" s="450">
        <v>3000</v>
      </c>
      <c r="F23" s="450"/>
      <c r="G23" s="450">
        <v>0</v>
      </c>
      <c r="H23" s="252"/>
    </row>
    <row r="24" spans="1:231" ht="37.5" customHeight="1" x14ac:dyDescent="0.25">
      <c r="A24" s="581" t="s">
        <v>819</v>
      </c>
      <c r="B24" s="177" t="s">
        <v>820</v>
      </c>
      <c r="C24" s="302">
        <f>C25</f>
        <v>3.1</v>
      </c>
      <c r="D24" s="302">
        <f t="shared" ref="D24:H24" si="4">D25</f>
        <v>0</v>
      </c>
      <c r="E24" s="302">
        <f t="shared" si="4"/>
        <v>3.1</v>
      </c>
      <c r="F24" s="302">
        <f t="shared" si="4"/>
        <v>0</v>
      </c>
      <c r="G24" s="302">
        <f t="shared" si="4"/>
        <v>3.1</v>
      </c>
      <c r="H24" s="302">
        <f t="shared" si="4"/>
        <v>0</v>
      </c>
    </row>
    <row r="25" spans="1:231" ht="36" customHeight="1" x14ac:dyDescent="0.25">
      <c r="A25" s="354" t="s">
        <v>821</v>
      </c>
      <c r="B25" s="399" t="s">
        <v>786</v>
      </c>
      <c r="C25" s="133">
        <v>3.1</v>
      </c>
      <c r="D25" s="133"/>
      <c r="E25" s="133">
        <v>3.1</v>
      </c>
      <c r="F25" s="133"/>
      <c r="G25" s="133">
        <v>3.1</v>
      </c>
      <c r="H25" s="302"/>
    </row>
    <row r="26" spans="1:231" ht="36.75" customHeight="1" x14ac:dyDescent="0.25">
      <c r="A26" s="581" t="s">
        <v>748</v>
      </c>
      <c r="B26" s="577" t="s">
        <v>807</v>
      </c>
      <c r="C26" s="302">
        <f>SUM(C27+C28+C29+C30+C31)</f>
        <v>25687.200000000001</v>
      </c>
      <c r="D26" s="302">
        <f t="shared" ref="D26:H26" si="5">SUM(D27+D28+D29+D30+D31)</f>
        <v>387091.39999999997</v>
      </c>
      <c r="E26" s="302">
        <f t="shared" si="5"/>
        <v>52184.130000000005</v>
      </c>
      <c r="F26" s="302">
        <f t="shared" si="5"/>
        <v>744876.29999999993</v>
      </c>
      <c r="G26" s="302">
        <f t="shared" si="5"/>
        <v>68817.2</v>
      </c>
      <c r="H26" s="302">
        <f t="shared" si="5"/>
        <v>953684.4</v>
      </c>
    </row>
    <row r="27" spans="1:231" s="92" customFormat="1" ht="27.75" customHeight="1" x14ac:dyDescent="0.25">
      <c r="A27" s="575" t="s">
        <v>760</v>
      </c>
      <c r="B27" s="399" t="s">
        <v>787</v>
      </c>
      <c r="C27" s="133"/>
      <c r="D27" s="133">
        <v>538.1</v>
      </c>
      <c r="E27" s="133"/>
      <c r="F27" s="133">
        <v>538</v>
      </c>
      <c r="G27" s="133"/>
      <c r="H27" s="133">
        <v>550</v>
      </c>
      <c r="J27" s="567"/>
    </row>
    <row r="28" spans="1:231" s="568" customFormat="1" ht="73.5" customHeight="1" x14ac:dyDescent="0.25">
      <c r="A28" s="575" t="s">
        <v>761</v>
      </c>
      <c r="B28" s="576" t="s">
        <v>770</v>
      </c>
      <c r="C28" s="475"/>
      <c r="D28" s="133">
        <v>22115.4</v>
      </c>
      <c r="E28" s="473"/>
      <c r="F28" s="133">
        <v>27218.9</v>
      </c>
      <c r="G28" s="473"/>
      <c r="H28" s="133">
        <v>10207.1</v>
      </c>
      <c r="I28" s="559"/>
      <c r="J28" s="561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59"/>
      <c r="BI28" s="559"/>
      <c r="BJ28" s="559"/>
      <c r="BK28" s="559"/>
      <c r="BL28" s="559"/>
      <c r="BM28" s="559"/>
      <c r="BN28" s="559"/>
      <c r="BO28" s="559"/>
      <c r="BP28" s="559"/>
      <c r="BQ28" s="559"/>
      <c r="BR28" s="559"/>
      <c r="BS28" s="559"/>
      <c r="BT28" s="559"/>
      <c r="BU28" s="559"/>
      <c r="BV28" s="559"/>
      <c r="BW28" s="559"/>
      <c r="BX28" s="559"/>
      <c r="BY28" s="559"/>
      <c r="BZ28" s="559"/>
      <c r="CA28" s="559"/>
      <c r="CB28" s="559"/>
      <c r="CC28" s="559"/>
      <c r="CD28" s="559"/>
      <c r="CE28" s="559"/>
      <c r="CF28" s="559"/>
      <c r="CG28" s="559"/>
      <c r="CH28" s="559"/>
      <c r="CI28" s="559"/>
      <c r="CJ28" s="559"/>
      <c r="CK28" s="559"/>
      <c r="CL28" s="559"/>
      <c r="CM28" s="559"/>
      <c r="CN28" s="559"/>
      <c r="CO28" s="559"/>
      <c r="CP28" s="559"/>
      <c r="CQ28" s="559"/>
      <c r="CR28" s="559"/>
      <c r="CS28" s="559"/>
      <c r="CT28" s="559"/>
      <c r="CU28" s="559"/>
      <c r="CV28" s="559"/>
      <c r="CW28" s="559"/>
      <c r="CX28" s="559"/>
      <c r="CY28" s="559"/>
      <c r="CZ28" s="559"/>
      <c r="DA28" s="559"/>
      <c r="DB28" s="559"/>
      <c r="DC28" s="559"/>
      <c r="DD28" s="559"/>
      <c r="DE28" s="559"/>
      <c r="DF28" s="559"/>
      <c r="DG28" s="559"/>
      <c r="DH28" s="559"/>
      <c r="DI28" s="559"/>
      <c r="DJ28" s="559"/>
      <c r="DK28" s="559"/>
      <c r="DL28" s="559"/>
      <c r="DM28" s="559"/>
      <c r="DN28" s="559"/>
      <c r="DO28" s="559"/>
      <c r="DP28" s="559"/>
      <c r="DQ28" s="559"/>
      <c r="DR28" s="559"/>
      <c r="DS28" s="559"/>
      <c r="DT28" s="559"/>
      <c r="DU28" s="559"/>
      <c r="DV28" s="559"/>
      <c r="DW28" s="559"/>
      <c r="DX28" s="559"/>
      <c r="DY28" s="559"/>
      <c r="DZ28" s="559"/>
      <c r="EA28" s="559"/>
      <c r="EB28" s="559"/>
      <c r="EC28" s="559"/>
      <c r="ED28" s="559"/>
      <c r="EE28" s="559"/>
      <c r="EF28" s="559"/>
      <c r="EG28" s="559"/>
      <c r="EH28" s="559"/>
      <c r="EI28" s="559"/>
      <c r="EJ28" s="559"/>
      <c r="EK28" s="559"/>
      <c r="EL28" s="559"/>
      <c r="EM28" s="559"/>
      <c r="EN28" s="559"/>
      <c r="EO28" s="559"/>
      <c r="EP28" s="559"/>
      <c r="EQ28" s="559"/>
      <c r="ER28" s="559"/>
      <c r="ES28" s="559"/>
      <c r="ET28" s="559"/>
      <c r="EU28" s="559"/>
      <c r="EV28" s="559"/>
      <c r="EW28" s="559"/>
      <c r="EX28" s="559"/>
      <c r="EY28" s="559"/>
      <c r="EZ28" s="559"/>
      <c r="FA28" s="559"/>
      <c r="FB28" s="559"/>
      <c r="FC28" s="559"/>
      <c r="FD28" s="559"/>
      <c r="FE28" s="559"/>
      <c r="FF28" s="559"/>
      <c r="FG28" s="559"/>
      <c r="FH28" s="559"/>
      <c r="FI28" s="559"/>
      <c r="FJ28" s="559"/>
      <c r="FK28" s="559"/>
      <c r="FL28" s="559"/>
      <c r="FM28" s="559"/>
      <c r="FN28" s="559"/>
      <c r="FO28" s="559"/>
      <c r="FP28" s="559"/>
      <c r="FQ28" s="559"/>
      <c r="FR28" s="559"/>
      <c r="FS28" s="559"/>
      <c r="FT28" s="559"/>
      <c r="FU28" s="559"/>
      <c r="FV28" s="559"/>
      <c r="FW28" s="559"/>
      <c r="FX28" s="559"/>
      <c r="FY28" s="559"/>
      <c r="FZ28" s="559"/>
      <c r="GA28" s="559"/>
      <c r="GB28" s="559"/>
      <c r="GC28" s="559"/>
      <c r="GD28" s="559"/>
      <c r="GE28" s="559"/>
      <c r="GF28" s="559"/>
      <c r="GG28" s="559"/>
      <c r="GH28" s="559"/>
      <c r="GI28" s="559"/>
      <c r="GJ28" s="559"/>
      <c r="GK28" s="559"/>
      <c r="GL28" s="559"/>
      <c r="GM28" s="559"/>
      <c r="GN28" s="559"/>
      <c r="GO28" s="559"/>
      <c r="GP28" s="559"/>
      <c r="GQ28" s="559"/>
      <c r="GR28" s="559"/>
      <c r="GS28" s="559"/>
      <c r="GT28" s="559"/>
      <c r="GU28" s="559"/>
      <c r="GV28" s="559"/>
      <c r="GW28" s="559"/>
      <c r="GX28" s="559"/>
      <c r="GY28" s="559"/>
      <c r="GZ28" s="559"/>
      <c r="HA28" s="559"/>
      <c r="HB28" s="559"/>
      <c r="HC28" s="559"/>
      <c r="HD28" s="559"/>
      <c r="HE28" s="559"/>
      <c r="HF28" s="559"/>
      <c r="HG28" s="559"/>
      <c r="HH28" s="559"/>
      <c r="HI28" s="559"/>
      <c r="HJ28" s="559"/>
      <c r="HK28" s="559"/>
      <c r="HL28" s="559"/>
      <c r="HM28" s="559"/>
      <c r="HN28" s="559"/>
      <c r="HO28" s="559"/>
      <c r="HP28" s="559"/>
      <c r="HQ28" s="559"/>
      <c r="HR28" s="559"/>
      <c r="HS28" s="559"/>
      <c r="HT28" s="559"/>
      <c r="HU28" s="559"/>
      <c r="HV28" s="559"/>
      <c r="HW28" s="559"/>
    </row>
    <row r="29" spans="1:231" s="568" customFormat="1" ht="100.5" customHeight="1" x14ac:dyDescent="0.25">
      <c r="A29" s="575" t="s">
        <v>762</v>
      </c>
      <c r="B29" s="576" t="s">
        <v>730</v>
      </c>
      <c r="C29" s="475"/>
      <c r="D29" s="133">
        <v>10.1</v>
      </c>
      <c r="E29" s="473"/>
      <c r="F29" s="133">
        <v>10.1</v>
      </c>
      <c r="G29" s="473"/>
      <c r="H29" s="133">
        <v>10.1</v>
      </c>
      <c r="I29" s="559"/>
      <c r="J29" s="561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  <c r="AT29" s="559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  <c r="BE29" s="559"/>
      <c r="BF29" s="559"/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59"/>
      <c r="CD29" s="559"/>
      <c r="CE29" s="559"/>
      <c r="CF29" s="559"/>
      <c r="CG29" s="559"/>
      <c r="CH29" s="559"/>
      <c r="CI29" s="559"/>
      <c r="CJ29" s="559"/>
      <c r="CK29" s="559"/>
      <c r="CL29" s="559"/>
      <c r="CM29" s="559"/>
      <c r="CN29" s="559"/>
      <c r="CO29" s="559"/>
      <c r="CP29" s="559"/>
      <c r="CQ29" s="559"/>
      <c r="CR29" s="559"/>
      <c r="CS29" s="559"/>
      <c r="CT29" s="559"/>
      <c r="CU29" s="559"/>
      <c r="CV29" s="559"/>
      <c r="CW29" s="559"/>
      <c r="CX29" s="559"/>
      <c r="CY29" s="559"/>
      <c r="CZ29" s="559"/>
      <c r="DA29" s="559"/>
      <c r="DB29" s="559"/>
      <c r="DC29" s="559"/>
      <c r="DD29" s="559"/>
      <c r="DE29" s="559"/>
      <c r="DF29" s="559"/>
      <c r="DG29" s="559"/>
      <c r="DH29" s="559"/>
      <c r="DI29" s="559"/>
      <c r="DJ29" s="559"/>
      <c r="DK29" s="559"/>
      <c r="DL29" s="559"/>
      <c r="DM29" s="559"/>
      <c r="DN29" s="559"/>
      <c r="DO29" s="559"/>
      <c r="DP29" s="559"/>
      <c r="DQ29" s="559"/>
      <c r="DR29" s="559"/>
      <c r="DS29" s="559"/>
      <c r="DT29" s="559"/>
      <c r="DU29" s="559"/>
      <c r="DV29" s="559"/>
      <c r="DW29" s="559"/>
      <c r="DX29" s="559"/>
      <c r="DY29" s="559"/>
      <c r="DZ29" s="559"/>
      <c r="EA29" s="559"/>
      <c r="EB29" s="559"/>
      <c r="EC29" s="559"/>
      <c r="ED29" s="559"/>
      <c r="EE29" s="559"/>
      <c r="EF29" s="559"/>
      <c r="EG29" s="559"/>
      <c r="EH29" s="559"/>
      <c r="EI29" s="559"/>
      <c r="EJ29" s="559"/>
      <c r="EK29" s="559"/>
      <c r="EL29" s="559"/>
      <c r="EM29" s="559"/>
      <c r="EN29" s="559"/>
      <c r="EO29" s="559"/>
      <c r="EP29" s="559"/>
      <c r="EQ29" s="559"/>
      <c r="ER29" s="559"/>
      <c r="ES29" s="559"/>
      <c r="ET29" s="559"/>
      <c r="EU29" s="559"/>
      <c r="EV29" s="559"/>
      <c r="EW29" s="559"/>
      <c r="EX29" s="559"/>
      <c r="EY29" s="559"/>
      <c r="EZ29" s="559"/>
      <c r="FA29" s="559"/>
      <c r="FB29" s="559"/>
      <c r="FC29" s="559"/>
      <c r="FD29" s="559"/>
      <c r="FE29" s="559"/>
      <c r="FF29" s="559"/>
      <c r="FG29" s="559"/>
      <c r="FH29" s="559"/>
      <c r="FI29" s="559"/>
      <c r="FJ29" s="559"/>
      <c r="FK29" s="559"/>
      <c r="FL29" s="559"/>
      <c r="FM29" s="559"/>
      <c r="FN29" s="559"/>
      <c r="FO29" s="559"/>
      <c r="FP29" s="559"/>
      <c r="FQ29" s="559"/>
      <c r="FR29" s="559"/>
      <c r="FS29" s="559"/>
      <c r="FT29" s="559"/>
      <c r="FU29" s="559"/>
      <c r="FV29" s="559"/>
      <c r="FW29" s="559"/>
      <c r="FX29" s="559"/>
      <c r="FY29" s="559"/>
      <c r="FZ29" s="559"/>
      <c r="GA29" s="559"/>
      <c r="GB29" s="559"/>
      <c r="GC29" s="559"/>
      <c r="GD29" s="559"/>
      <c r="GE29" s="559"/>
      <c r="GF29" s="559"/>
      <c r="GG29" s="559"/>
      <c r="GH29" s="559"/>
      <c r="GI29" s="559"/>
      <c r="GJ29" s="559"/>
      <c r="GK29" s="559"/>
      <c r="GL29" s="559"/>
      <c r="GM29" s="559"/>
      <c r="GN29" s="559"/>
      <c r="GO29" s="559"/>
      <c r="GP29" s="559"/>
      <c r="GQ29" s="559"/>
      <c r="GR29" s="559"/>
      <c r="GS29" s="559"/>
      <c r="GT29" s="559"/>
      <c r="GU29" s="559"/>
      <c r="GV29" s="559"/>
      <c r="GW29" s="559"/>
      <c r="GX29" s="559"/>
      <c r="GY29" s="559"/>
      <c r="GZ29" s="559"/>
      <c r="HA29" s="559"/>
      <c r="HB29" s="559"/>
      <c r="HC29" s="559"/>
      <c r="HD29" s="559"/>
      <c r="HE29" s="559"/>
      <c r="HF29" s="559"/>
      <c r="HG29" s="559"/>
      <c r="HH29" s="559"/>
      <c r="HI29" s="559"/>
      <c r="HJ29" s="559"/>
      <c r="HK29" s="559"/>
      <c r="HL29" s="559"/>
      <c r="HM29" s="559"/>
      <c r="HN29" s="559"/>
      <c r="HO29" s="559"/>
      <c r="HP29" s="559"/>
      <c r="HQ29" s="559"/>
      <c r="HR29" s="559"/>
      <c r="HS29" s="559"/>
      <c r="HT29" s="559"/>
      <c r="HU29" s="559"/>
      <c r="HV29" s="559"/>
      <c r="HW29" s="559"/>
    </row>
    <row r="30" spans="1:231" ht="66" customHeight="1" x14ac:dyDescent="0.25">
      <c r="A30" s="575" t="s">
        <v>763</v>
      </c>
      <c r="B30" s="334" t="s">
        <v>780</v>
      </c>
      <c r="C30" s="133"/>
      <c r="D30" s="133">
        <f>9450.2+1890</f>
        <v>11340.2</v>
      </c>
      <c r="E30" s="133"/>
      <c r="F30" s="133">
        <f>9450.2+1890</f>
        <v>11340.2</v>
      </c>
      <c r="G30" s="133"/>
      <c r="H30" s="133">
        <f>9450.2+1890</f>
        <v>11340.2</v>
      </c>
      <c r="J30" s="569"/>
    </row>
    <row r="31" spans="1:231" ht="57.75" customHeight="1" x14ac:dyDescent="0.25">
      <c r="A31" s="329" t="s">
        <v>764</v>
      </c>
      <c r="B31" s="334" t="s">
        <v>823</v>
      </c>
      <c r="C31" s="133">
        <f>9142.4+1720.4+2067.7+12756.7</f>
        <v>25687.200000000001</v>
      </c>
      <c r="D31" s="133">
        <f>121463.3+22856.5+39285.7+169482.1</f>
        <v>353087.6</v>
      </c>
      <c r="E31" s="133">
        <f>6808.1+1720.4+2181.83+41473.8</f>
        <v>52184.130000000005</v>
      </c>
      <c r="F31" s="133">
        <f>90450.1+22856.5+41454.3+551008.2</f>
        <v>705769.1</v>
      </c>
      <c r="G31" s="133">
        <f>6808.1+1720.4+3026.3+57262.4</f>
        <v>68817.2</v>
      </c>
      <c r="H31" s="133">
        <f>90450.1+22856.5+57499.1+760771.3</f>
        <v>931577</v>
      </c>
    </row>
    <row r="32" spans="1:231" ht="48" hidden="1" customHeight="1" x14ac:dyDescent="0.25">
      <c r="A32" s="179" t="s">
        <v>747</v>
      </c>
      <c r="B32" s="577" t="s">
        <v>799</v>
      </c>
      <c r="C32" s="302">
        <f>SUM(C33)</f>
        <v>0</v>
      </c>
      <c r="D32" s="302">
        <f t="shared" ref="D32:H32" si="6">SUM(D33)</f>
        <v>0</v>
      </c>
      <c r="E32" s="302">
        <f t="shared" si="6"/>
        <v>0</v>
      </c>
      <c r="F32" s="302">
        <f t="shared" si="6"/>
        <v>0</v>
      </c>
      <c r="G32" s="302">
        <f t="shared" si="6"/>
        <v>0</v>
      </c>
      <c r="H32" s="302">
        <f t="shared" si="6"/>
        <v>0</v>
      </c>
    </row>
    <row r="33" spans="1:17" ht="24" hidden="1" customHeight="1" x14ac:dyDescent="0.25">
      <c r="A33" s="329"/>
      <c r="B33" s="334" t="s">
        <v>732</v>
      </c>
      <c r="C33" s="133"/>
      <c r="D33" s="133"/>
      <c r="E33" s="133"/>
      <c r="F33" s="133"/>
      <c r="G33" s="133"/>
      <c r="H33" s="302"/>
    </row>
    <row r="34" spans="1:17" ht="72.75" customHeight="1" x14ac:dyDescent="0.25">
      <c r="A34" s="581" t="s">
        <v>746</v>
      </c>
      <c r="B34" s="587" t="s">
        <v>791</v>
      </c>
      <c r="C34" s="302">
        <f>SUM(C35)</f>
        <v>150</v>
      </c>
      <c r="D34" s="302">
        <f t="shared" ref="D34:H34" si="7">SUM(D35)</f>
        <v>0</v>
      </c>
      <c r="E34" s="302">
        <f t="shared" si="7"/>
        <v>150</v>
      </c>
      <c r="F34" s="302">
        <f t="shared" si="7"/>
        <v>0</v>
      </c>
      <c r="G34" s="302">
        <f t="shared" si="7"/>
        <v>150</v>
      </c>
      <c r="H34" s="302">
        <f t="shared" si="7"/>
        <v>0</v>
      </c>
    </row>
    <row r="35" spans="1:17" ht="55.5" customHeight="1" x14ac:dyDescent="0.25">
      <c r="A35" s="97"/>
      <c r="B35" s="320" t="s">
        <v>733</v>
      </c>
      <c r="C35" s="133">
        <v>150</v>
      </c>
      <c r="D35" s="133"/>
      <c r="E35" s="133">
        <v>150</v>
      </c>
      <c r="F35" s="133"/>
      <c r="G35" s="133">
        <v>150</v>
      </c>
      <c r="H35" s="133"/>
    </row>
    <row r="36" spans="1:17" ht="55.5" customHeight="1" x14ac:dyDescent="0.25">
      <c r="A36" s="581" t="s">
        <v>812</v>
      </c>
      <c r="B36" s="588" t="s">
        <v>811</v>
      </c>
      <c r="C36" s="302">
        <f>SUM(C37)</f>
        <v>260</v>
      </c>
      <c r="D36" s="302">
        <f t="shared" ref="D36:H36" si="8">SUM(D37)</f>
        <v>0</v>
      </c>
      <c r="E36" s="302">
        <f t="shared" si="8"/>
        <v>110</v>
      </c>
      <c r="F36" s="302">
        <f t="shared" si="8"/>
        <v>0</v>
      </c>
      <c r="G36" s="302">
        <f t="shared" si="8"/>
        <v>110</v>
      </c>
      <c r="H36" s="302">
        <f t="shared" si="8"/>
        <v>0</v>
      </c>
    </row>
    <row r="37" spans="1:17" ht="39" customHeight="1" x14ac:dyDescent="0.25">
      <c r="A37" s="581"/>
      <c r="B37" s="320" t="s">
        <v>813</v>
      </c>
      <c r="C37" s="133">
        <v>260</v>
      </c>
      <c r="D37" s="133"/>
      <c r="E37" s="133">
        <v>110</v>
      </c>
      <c r="F37" s="133"/>
      <c r="G37" s="133">
        <v>110</v>
      </c>
      <c r="H37" s="133"/>
    </row>
    <row r="38" spans="1:17" ht="54.75" customHeight="1" x14ac:dyDescent="0.25">
      <c r="A38" s="581" t="s">
        <v>745</v>
      </c>
      <c r="B38" s="589" t="s">
        <v>795</v>
      </c>
      <c r="C38" s="302">
        <f>SUM(C39+C40+C41+C45+C50+C51+C55+C59)</f>
        <v>464085.1</v>
      </c>
      <c r="D38" s="302">
        <f>SUM(D39+D40+D41+D45+D50+D51+D55)</f>
        <v>1876522.8</v>
      </c>
      <c r="E38" s="302">
        <f>SUM(E39+E40+E41+E45+E50+E51+E55)</f>
        <v>428478.1</v>
      </c>
      <c r="F38" s="302">
        <f>SUM(F39+F40+F41+F45+F50+F51+F55)</f>
        <v>2013224.2</v>
      </c>
      <c r="G38" s="302">
        <f>SUM(G39+G40+G41+G45+G50+G51+G55)</f>
        <v>432041.3</v>
      </c>
      <c r="H38" s="302">
        <f>SUM(H39+H40+H41+H45+H50+H51+H55)</f>
        <v>2013224.2</v>
      </c>
    </row>
    <row r="39" spans="1:17" ht="31.5" x14ac:dyDescent="0.25">
      <c r="A39" s="97" t="s">
        <v>738</v>
      </c>
      <c r="B39" s="399" t="s">
        <v>785</v>
      </c>
      <c r="C39" s="133">
        <f>141.1+3.1</f>
        <v>144.19999999999999</v>
      </c>
      <c r="D39" s="133"/>
      <c r="E39" s="133">
        <f>141.1+3.1</f>
        <v>144.19999999999999</v>
      </c>
      <c r="F39" s="133"/>
      <c r="G39" s="133">
        <f>141.1+3.1</f>
        <v>144.19999999999999</v>
      </c>
      <c r="H39" s="133"/>
    </row>
    <row r="40" spans="1:17" ht="31.5" x14ac:dyDescent="0.25">
      <c r="A40" s="97" t="s">
        <v>739</v>
      </c>
      <c r="B40" s="334" t="s">
        <v>772</v>
      </c>
      <c r="C40" s="133">
        <v>0</v>
      </c>
      <c r="D40" s="133"/>
      <c r="E40" s="133">
        <v>19272.599999999999</v>
      </c>
      <c r="F40" s="133">
        <v>173452.79999999999</v>
      </c>
      <c r="G40" s="133">
        <v>19272.599999999999</v>
      </c>
      <c r="H40" s="133">
        <v>173452.79999999999</v>
      </c>
    </row>
    <row r="41" spans="1:17" ht="31.5" x14ac:dyDescent="0.25">
      <c r="A41" s="97" t="s">
        <v>740</v>
      </c>
      <c r="B41" s="584" t="s">
        <v>781</v>
      </c>
      <c r="C41" s="133">
        <f>SUM(C42+C43+C44)</f>
        <v>405885.6</v>
      </c>
      <c r="D41" s="133">
        <f t="shared" ref="D41:G41" si="9">SUM(D42+D43+D44)</f>
        <v>0</v>
      </c>
      <c r="E41" s="133">
        <f t="shared" si="9"/>
        <v>405885.6</v>
      </c>
      <c r="F41" s="133">
        <f t="shared" si="9"/>
        <v>0</v>
      </c>
      <c r="G41" s="133">
        <f t="shared" si="9"/>
        <v>405885.6</v>
      </c>
      <c r="H41" s="133">
        <f t="shared" ref="H41" si="10">SUM(H42+H43+H44)</f>
        <v>0</v>
      </c>
    </row>
    <row r="42" spans="1:17" ht="31.5" x14ac:dyDescent="0.25">
      <c r="A42" s="97"/>
      <c r="B42" s="590" t="s">
        <v>773</v>
      </c>
      <c r="C42" s="450">
        <v>185276.3</v>
      </c>
      <c r="D42" s="450"/>
      <c r="E42" s="450">
        <v>185276.3</v>
      </c>
      <c r="F42" s="450"/>
      <c r="G42" s="450">
        <v>185276.3</v>
      </c>
      <c r="H42" s="252"/>
    </row>
    <row r="43" spans="1:17" ht="31.5" x14ac:dyDescent="0.25">
      <c r="A43" s="97"/>
      <c r="B43" s="590" t="s">
        <v>774</v>
      </c>
      <c r="C43" s="450">
        <v>167150.9</v>
      </c>
      <c r="D43" s="450"/>
      <c r="E43" s="450">
        <v>167150.9</v>
      </c>
      <c r="F43" s="450"/>
      <c r="G43" s="450">
        <v>167150.9</v>
      </c>
      <c r="H43" s="252"/>
    </row>
    <row r="44" spans="1:17" ht="31.5" x14ac:dyDescent="0.25">
      <c r="A44" s="97"/>
      <c r="B44" s="590" t="s">
        <v>775</v>
      </c>
      <c r="C44" s="450">
        <v>53458.400000000001</v>
      </c>
      <c r="D44" s="450"/>
      <c r="E44" s="450">
        <v>53458.400000000001</v>
      </c>
      <c r="F44" s="450"/>
      <c r="G44" s="450">
        <v>53458.400000000001</v>
      </c>
      <c r="H44" s="252"/>
      <c r="L44" s="573"/>
      <c r="M44" s="573"/>
      <c r="N44" s="573"/>
      <c r="O44" s="573"/>
      <c r="P44" s="573"/>
      <c r="Q44" s="573"/>
    </row>
    <row r="45" spans="1:17" ht="47.25" x14ac:dyDescent="0.25">
      <c r="A45" s="97" t="s">
        <v>741</v>
      </c>
      <c r="B45" s="320" t="s">
        <v>771</v>
      </c>
      <c r="C45" s="133">
        <f>SUM(C46+C47+C48+C49)</f>
        <v>0</v>
      </c>
      <c r="D45" s="133">
        <f t="shared" ref="D45:H45" si="11">SUM(D46+D47+D48+D49)</f>
        <v>1850852.3</v>
      </c>
      <c r="E45" s="133">
        <f t="shared" si="11"/>
        <v>0</v>
      </c>
      <c r="F45" s="133">
        <f t="shared" si="11"/>
        <v>1817069</v>
      </c>
      <c r="G45" s="133">
        <f t="shared" si="11"/>
        <v>0</v>
      </c>
      <c r="H45" s="133">
        <f t="shared" si="11"/>
        <v>1817069</v>
      </c>
    </row>
    <row r="46" spans="1:17" ht="82.5" customHeight="1" x14ac:dyDescent="0.25">
      <c r="A46" s="97"/>
      <c r="B46" s="591" t="s">
        <v>815</v>
      </c>
      <c r="C46" s="252"/>
      <c r="D46" s="450">
        <v>1723828.2</v>
      </c>
      <c r="E46" s="450"/>
      <c r="F46" s="450">
        <v>1697019.9</v>
      </c>
      <c r="G46" s="450"/>
      <c r="H46" s="450">
        <v>1697019.9</v>
      </c>
    </row>
    <row r="47" spans="1:17" ht="101.25" customHeight="1" x14ac:dyDescent="0.25">
      <c r="A47" s="97"/>
      <c r="B47" s="586" t="s">
        <v>782</v>
      </c>
      <c r="C47" s="450"/>
      <c r="D47" s="450">
        <v>2160</v>
      </c>
      <c r="E47" s="450"/>
      <c r="F47" s="450">
        <v>2160</v>
      </c>
      <c r="G47" s="450"/>
      <c r="H47" s="450">
        <v>2160</v>
      </c>
    </row>
    <row r="48" spans="1:17" ht="98.25" customHeight="1" x14ac:dyDescent="0.25">
      <c r="A48" s="97"/>
      <c r="B48" s="586" t="s">
        <v>783</v>
      </c>
      <c r="C48" s="450"/>
      <c r="D48" s="450">
        <v>70724.100000000006</v>
      </c>
      <c r="E48" s="450"/>
      <c r="F48" s="450">
        <v>70724.100000000006</v>
      </c>
      <c r="G48" s="450"/>
      <c r="H48" s="450">
        <v>70724.100000000006</v>
      </c>
    </row>
    <row r="49" spans="1:231" ht="63" customHeight="1" x14ac:dyDescent="0.25">
      <c r="A49" s="97"/>
      <c r="B49" s="586" t="s">
        <v>784</v>
      </c>
      <c r="C49" s="450"/>
      <c r="D49" s="450">
        <v>54140</v>
      </c>
      <c r="E49" s="450"/>
      <c r="F49" s="450">
        <v>47165</v>
      </c>
      <c r="G49" s="450"/>
      <c r="H49" s="450">
        <v>47165</v>
      </c>
    </row>
    <row r="50" spans="1:231" ht="84" customHeight="1" x14ac:dyDescent="0.25">
      <c r="A50" s="97" t="s">
        <v>742</v>
      </c>
      <c r="B50" s="334" t="s">
        <v>810</v>
      </c>
      <c r="C50" s="133">
        <v>15376.5</v>
      </c>
      <c r="D50" s="133">
        <v>0</v>
      </c>
      <c r="E50" s="133"/>
      <c r="F50" s="133">
        <v>0</v>
      </c>
      <c r="G50" s="133"/>
      <c r="H50" s="133">
        <v>0</v>
      </c>
    </row>
    <row r="51" spans="1:231" ht="49.5" customHeight="1" x14ac:dyDescent="0.25">
      <c r="A51" s="97" t="s">
        <v>743</v>
      </c>
      <c r="B51" s="434" t="s">
        <v>776</v>
      </c>
      <c r="C51" s="133">
        <f>SUM(C52+C53+C54)</f>
        <v>5413.2</v>
      </c>
      <c r="D51" s="133">
        <f t="shared" ref="D51:H51" si="12">SUM(D52+D53+D54)</f>
        <v>0</v>
      </c>
      <c r="E51" s="133">
        <f t="shared" si="12"/>
        <v>0</v>
      </c>
      <c r="F51" s="133">
        <f t="shared" si="12"/>
        <v>0</v>
      </c>
      <c r="G51" s="133">
        <f t="shared" si="12"/>
        <v>3563.2</v>
      </c>
      <c r="H51" s="133">
        <f t="shared" si="12"/>
        <v>0</v>
      </c>
    </row>
    <row r="52" spans="1:231" ht="43.5" customHeight="1" x14ac:dyDescent="0.25">
      <c r="A52" s="97"/>
      <c r="B52" s="586" t="s">
        <v>818</v>
      </c>
      <c r="C52" s="450">
        <v>163.19999999999999</v>
      </c>
      <c r="D52" s="592"/>
      <c r="E52" s="450"/>
      <c r="F52" s="592"/>
      <c r="G52" s="450"/>
      <c r="H52" s="592"/>
    </row>
    <row r="53" spans="1:231" ht="24" customHeight="1" x14ac:dyDescent="0.25">
      <c r="A53" s="97"/>
      <c r="B53" s="591" t="s">
        <v>777</v>
      </c>
      <c r="C53" s="450">
        <f>250</f>
        <v>250</v>
      </c>
      <c r="D53" s="450"/>
      <c r="E53" s="450">
        <v>0</v>
      </c>
      <c r="F53" s="450"/>
      <c r="G53" s="450">
        <v>0</v>
      </c>
      <c r="H53" s="252"/>
    </row>
    <row r="54" spans="1:231" ht="47.25" x14ac:dyDescent="0.25">
      <c r="A54" s="97"/>
      <c r="B54" s="591" t="s">
        <v>803</v>
      </c>
      <c r="C54" s="450">
        <v>5000</v>
      </c>
      <c r="D54" s="450">
        <v>0</v>
      </c>
      <c r="E54" s="450">
        <v>0</v>
      </c>
      <c r="F54" s="450">
        <v>0</v>
      </c>
      <c r="G54" s="450">
        <v>3563.2</v>
      </c>
      <c r="H54" s="252">
        <v>0</v>
      </c>
    </row>
    <row r="55" spans="1:231" ht="21.75" customHeight="1" x14ac:dyDescent="0.25">
      <c r="A55" s="97" t="s">
        <v>744</v>
      </c>
      <c r="B55" s="434" t="s">
        <v>765</v>
      </c>
      <c r="C55" s="133">
        <f>SUM(C56+C57+C58)</f>
        <v>10688.599999999999</v>
      </c>
      <c r="D55" s="133">
        <f t="shared" ref="D55:H55" si="13">SUM(D56+D57+D58)</f>
        <v>25670.5</v>
      </c>
      <c r="E55" s="133">
        <f t="shared" si="13"/>
        <v>3175.7</v>
      </c>
      <c r="F55" s="133">
        <f t="shared" si="13"/>
        <v>22702.400000000001</v>
      </c>
      <c r="G55" s="133">
        <f t="shared" si="13"/>
        <v>3175.7</v>
      </c>
      <c r="H55" s="133">
        <f t="shared" si="13"/>
        <v>22702.400000000001</v>
      </c>
    </row>
    <row r="56" spans="1:231" ht="57" customHeight="1" x14ac:dyDescent="0.25">
      <c r="A56" s="97"/>
      <c r="B56" s="591" t="s">
        <v>778</v>
      </c>
      <c r="C56" s="450">
        <v>6240.9</v>
      </c>
      <c r="D56" s="450">
        <v>0</v>
      </c>
      <c r="E56" s="450">
        <v>0</v>
      </c>
      <c r="F56" s="450">
        <v>0</v>
      </c>
      <c r="G56" s="450">
        <v>0</v>
      </c>
      <c r="H56" s="450">
        <v>0</v>
      </c>
    </row>
    <row r="57" spans="1:231" ht="82.5" customHeight="1" x14ac:dyDescent="0.25">
      <c r="A57" s="97"/>
      <c r="B57" s="591" t="s">
        <v>804</v>
      </c>
      <c r="C57" s="450">
        <v>4447.7</v>
      </c>
      <c r="D57" s="450">
        <v>10377.9</v>
      </c>
      <c r="E57" s="450">
        <v>3175.7</v>
      </c>
      <c r="F57" s="450">
        <v>7409.8</v>
      </c>
      <c r="G57" s="450">
        <v>3175.7</v>
      </c>
      <c r="H57" s="450">
        <v>7409.8</v>
      </c>
    </row>
    <row r="58" spans="1:231" ht="33.75" customHeight="1" x14ac:dyDescent="0.25">
      <c r="A58" s="97"/>
      <c r="B58" s="591" t="s">
        <v>805</v>
      </c>
      <c r="C58" s="450">
        <v>0</v>
      </c>
      <c r="D58" s="450">
        <v>15292.6</v>
      </c>
      <c r="E58" s="450">
        <v>0</v>
      </c>
      <c r="F58" s="450">
        <v>15292.6</v>
      </c>
      <c r="G58" s="450">
        <v>0</v>
      </c>
      <c r="H58" s="450">
        <v>15292.6</v>
      </c>
    </row>
    <row r="59" spans="1:231" ht="90.75" customHeight="1" x14ac:dyDescent="0.25">
      <c r="A59" s="97" t="s">
        <v>793</v>
      </c>
      <c r="B59" s="585" t="s">
        <v>790</v>
      </c>
      <c r="C59" s="450">
        <v>26577</v>
      </c>
      <c r="D59" s="450">
        <v>0</v>
      </c>
      <c r="E59" s="450">
        <v>0</v>
      </c>
      <c r="F59" s="450">
        <v>0</v>
      </c>
      <c r="G59" s="450">
        <v>0</v>
      </c>
      <c r="H59" s="450">
        <v>0</v>
      </c>
    </row>
    <row r="60" spans="1:231" s="136" customFormat="1" ht="37.5" customHeight="1" x14ac:dyDescent="0.25">
      <c r="A60" s="581" t="s">
        <v>766</v>
      </c>
      <c r="B60" s="593" t="s">
        <v>800</v>
      </c>
      <c r="C60" s="302">
        <f t="shared" ref="C60:H60" si="14">SUM(C61:C63)</f>
        <v>46.92</v>
      </c>
      <c r="D60" s="302">
        <f t="shared" si="14"/>
        <v>26543.739999999998</v>
      </c>
      <c r="E60" s="302">
        <f t="shared" si="14"/>
        <v>46.92</v>
      </c>
      <c r="F60" s="302">
        <f t="shared" si="14"/>
        <v>26543.739999999998</v>
      </c>
      <c r="G60" s="302">
        <f t="shared" si="14"/>
        <v>46.92</v>
      </c>
      <c r="H60" s="302">
        <f t="shared" si="14"/>
        <v>26543.739999999998</v>
      </c>
      <c r="J60" s="557"/>
    </row>
    <row r="61" spans="1:231" s="136" customFormat="1" ht="31.5" x14ac:dyDescent="0.25">
      <c r="A61" s="97" t="s">
        <v>767</v>
      </c>
      <c r="B61" s="594" t="s">
        <v>786</v>
      </c>
      <c r="C61" s="133">
        <f>1.1+13.8+1.02+7.5+23.5</f>
        <v>46.92</v>
      </c>
      <c r="D61" s="133">
        <f>3.6+2.04</f>
        <v>5.6400000000000006</v>
      </c>
      <c r="E61" s="133">
        <f>1.1+13.8+1.02+7.5+23.5</f>
        <v>46.92</v>
      </c>
      <c r="F61" s="133">
        <f>3.6+2.04</f>
        <v>5.6400000000000006</v>
      </c>
      <c r="G61" s="133">
        <f>1.1+13.8+1.02+7.5+23.5</f>
        <v>46.92</v>
      </c>
      <c r="H61" s="133">
        <f>3.6+2.04</f>
        <v>5.6400000000000006</v>
      </c>
      <c r="J61" s="557"/>
    </row>
    <row r="62" spans="1:231" s="570" customFormat="1" ht="47.25" x14ac:dyDescent="0.25">
      <c r="A62" s="575" t="s">
        <v>769</v>
      </c>
      <c r="B62" s="578" t="s">
        <v>736</v>
      </c>
      <c r="C62" s="403"/>
      <c r="D62" s="475">
        <v>8051.5</v>
      </c>
      <c r="E62" s="475"/>
      <c r="F62" s="475">
        <v>8051.5</v>
      </c>
      <c r="G62" s="475"/>
      <c r="H62" s="475">
        <v>8051.5</v>
      </c>
      <c r="I62" s="136"/>
      <c r="J62" s="557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</row>
    <row r="63" spans="1:231" s="568" customFormat="1" ht="31.5" x14ac:dyDescent="0.25">
      <c r="A63" s="329" t="s">
        <v>768</v>
      </c>
      <c r="B63" s="578" t="s">
        <v>729</v>
      </c>
      <c r="C63" s="403"/>
      <c r="D63" s="475">
        <v>18486.599999999999</v>
      </c>
      <c r="E63" s="475"/>
      <c r="F63" s="475">
        <v>18486.599999999999</v>
      </c>
      <c r="G63" s="475"/>
      <c r="H63" s="475">
        <v>18486.599999999999</v>
      </c>
      <c r="I63" s="136"/>
      <c r="J63" s="557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</row>
    <row r="64" spans="1:231" s="568" customFormat="1" ht="24.75" customHeight="1" x14ac:dyDescent="0.25">
      <c r="A64" s="436"/>
      <c r="B64" s="593" t="s">
        <v>192</v>
      </c>
      <c r="C64" s="403">
        <f t="shared" ref="C64:H64" si="15">SUM(C65:C66)</f>
        <v>0</v>
      </c>
      <c r="D64" s="403">
        <f>SUM(D65:D66)</f>
        <v>52743.100000000006</v>
      </c>
      <c r="E64" s="403">
        <f t="shared" si="15"/>
        <v>0</v>
      </c>
      <c r="F64" s="403">
        <f t="shared" si="15"/>
        <v>50838.799999999996</v>
      </c>
      <c r="G64" s="403">
        <f t="shared" si="15"/>
        <v>0</v>
      </c>
      <c r="H64" s="403">
        <f t="shared" si="15"/>
        <v>52769.8</v>
      </c>
      <c r="I64" s="136"/>
      <c r="J64" s="557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</row>
    <row r="65" spans="1:231" s="568" customFormat="1" ht="73.5" customHeight="1" x14ac:dyDescent="0.25">
      <c r="A65" s="436"/>
      <c r="B65" s="334" t="s">
        <v>789</v>
      </c>
      <c r="C65" s="403"/>
      <c r="D65" s="133">
        <v>49827.3</v>
      </c>
      <c r="E65" s="447"/>
      <c r="F65" s="133">
        <v>47909.7</v>
      </c>
      <c r="G65" s="447"/>
      <c r="H65" s="133">
        <v>49827.3</v>
      </c>
      <c r="I65" s="559"/>
      <c r="J65" s="561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59"/>
      <c r="AL65" s="559"/>
      <c r="AM65" s="559"/>
      <c r="AN65" s="559"/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59"/>
      <c r="BG65" s="559"/>
      <c r="BH65" s="559"/>
      <c r="BI65" s="559"/>
      <c r="BJ65" s="559"/>
      <c r="BK65" s="559"/>
      <c r="BL65" s="559"/>
      <c r="BM65" s="559"/>
      <c r="BN65" s="559"/>
      <c r="BO65" s="559"/>
      <c r="BP65" s="559"/>
      <c r="BQ65" s="559"/>
      <c r="BR65" s="559"/>
      <c r="BS65" s="559"/>
      <c r="BT65" s="559"/>
      <c r="BU65" s="559"/>
      <c r="BV65" s="559"/>
      <c r="BW65" s="559"/>
      <c r="BX65" s="559"/>
      <c r="BY65" s="559"/>
      <c r="BZ65" s="559"/>
      <c r="CA65" s="559"/>
      <c r="CB65" s="559"/>
      <c r="CC65" s="559"/>
      <c r="CD65" s="559"/>
      <c r="CE65" s="559"/>
      <c r="CF65" s="559"/>
      <c r="CG65" s="559"/>
      <c r="CH65" s="559"/>
      <c r="CI65" s="559"/>
      <c r="CJ65" s="559"/>
      <c r="CK65" s="559"/>
      <c r="CL65" s="559"/>
      <c r="CM65" s="559"/>
      <c r="CN65" s="559"/>
      <c r="CO65" s="559"/>
      <c r="CP65" s="559"/>
      <c r="CQ65" s="559"/>
      <c r="CR65" s="559"/>
      <c r="CS65" s="559"/>
      <c r="CT65" s="559"/>
      <c r="CU65" s="559"/>
      <c r="CV65" s="559"/>
      <c r="CW65" s="559"/>
      <c r="CX65" s="559"/>
      <c r="CY65" s="559"/>
      <c r="CZ65" s="559"/>
      <c r="DA65" s="559"/>
      <c r="DB65" s="559"/>
      <c r="DC65" s="559"/>
      <c r="DD65" s="559"/>
      <c r="DE65" s="559"/>
      <c r="DF65" s="559"/>
      <c r="DG65" s="559"/>
      <c r="DH65" s="559"/>
      <c r="DI65" s="559"/>
      <c r="DJ65" s="559"/>
      <c r="DK65" s="559"/>
      <c r="DL65" s="559"/>
      <c r="DM65" s="559"/>
      <c r="DN65" s="559"/>
      <c r="DO65" s="559"/>
      <c r="DP65" s="559"/>
      <c r="DQ65" s="559"/>
      <c r="DR65" s="559"/>
      <c r="DS65" s="559"/>
      <c r="DT65" s="559"/>
      <c r="DU65" s="559"/>
      <c r="DV65" s="559"/>
      <c r="DW65" s="559"/>
      <c r="DX65" s="559"/>
      <c r="DY65" s="559"/>
      <c r="DZ65" s="559"/>
      <c r="EA65" s="559"/>
      <c r="EB65" s="559"/>
      <c r="EC65" s="559"/>
      <c r="ED65" s="559"/>
      <c r="EE65" s="559"/>
      <c r="EF65" s="559"/>
      <c r="EG65" s="559"/>
      <c r="EH65" s="559"/>
      <c r="EI65" s="559"/>
      <c r="EJ65" s="559"/>
      <c r="EK65" s="559"/>
      <c r="EL65" s="559"/>
      <c r="EM65" s="559"/>
      <c r="EN65" s="559"/>
      <c r="EO65" s="559"/>
      <c r="EP65" s="559"/>
      <c r="EQ65" s="559"/>
      <c r="ER65" s="559"/>
      <c r="ES65" s="559"/>
      <c r="ET65" s="559"/>
      <c r="EU65" s="559"/>
      <c r="EV65" s="559"/>
      <c r="EW65" s="559"/>
      <c r="EX65" s="559"/>
      <c r="EY65" s="559"/>
      <c r="EZ65" s="559"/>
      <c r="FA65" s="559"/>
      <c r="FB65" s="559"/>
      <c r="FC65" s="559"/>
      <c r="FD65" s="559"/>
      <c r="FE65" s="559"/>
      <c r="FF65" s="559"/>
      <c r="FG65" s="559"/>
      <c r="FH65" s="559"/>
      <c r="FI65" s="559"/>
      <c r="FJ65" s="559"/>
      <c r="FK65" s="559"/>
      <c r="FL65" s="559"/>
      <c r="FM65" s="559"/>
      <c r="FN65" s="559"/>
      <c r="FO65" s="559"/>
      <c r="FP65" s="559"/>
      <c r="FQ65" s="559"/>
      <c r="FR65" s="559"/>
      <c r="FS65" s="559"/>
      <c r="FT65" s="559"/>
      <c r="FU65" s="559"/>
      <c r="FV65" s="559"/>
      <c r="FW65" s="559"/>
      <c r="FX65" s="559"/>
      <c r="FY65" s="559"/>
      <c r="FZ65" s="559"/>
      <c r="GA65" s="559"/>
      <c r="GB65" s="559"/>
      <c r="GC65" s="559"/>
      <c r="GD65" s="559"/>
      <c r="GE65" s="559"/>
      <c r="GF65" s="559"/>
      <c r="GG65" s="559"/>
      <c r="GH65" s="559"/>
      <c r="GI65" s="559"/>
      <c r="GJ65" s="559"/>
      <c r="GK65" s="559"/>
      <c r="GL65" s="559"/>
      <c r="GM65" s="559"/>
      <c r="GN65" s="559"/>
      <c r="GO65" s="559"/>
      <c r="GP65" s="559"/>
      <c r="GQ65" s="559"/>
      <c r="GR65" s="559"/>
      <c r="GS65" s="559"/>
      <c r="GT65" s="559"/>
      <c r="GU65" s="559"/>
      <c r="GV65" s="559"/>
      <c r="GW65" s="559"/>
      <c r="GX65" s="559"/>
      <c r="GY65" s="559"/>
      <c r="GZ65" s="559"/>
      <c r="HA65" s="559"/>
      <c r="HB65" s="559"/>
      <c r="HC65" s="559"/>
      <c r="HD65" s="559"/>
      <c r="HE65" s="559"/>
      <c r="HF65" s="559"/>
      <c r="HG65" s="559"/>
      <c r="HH65" s="559"/>
      <c r="HI65" s="559"/>
      <c r="HJ65" s="559"/>
      <c r="HK65" s="559"/>
      <c r="HL65" s="559"/>
      <c r="HM65" s="559"/>
      <c r="HN65" s="559"/>
      <c r="HO65" s="559"/>
      <c r="HP65" s="559"/>
      <c r="HQ65" s="559"/>
      <c r="HR65" s="559"/>
      <c r="HS65" s="559"/>
      <c r="HT65" s="559"/>
      <c r="HU65" s="559"/>
      <c r="HV65" s="559"/>
      <c r="HW65" s="559"/>
    </row>
    <row r="66" spans="1:231" s="568" customFormat="1" ht="33" customHeight="1" x14ac:dyDescent="0.25">
      <c r="A66" s="436"/>
      <c r="B66" s="334" t="s">
        <v>801</v>
      </c>
      <c r="C66" s="403"/>
      <c r="D66" s="133">
        <v>2915.8</v>
      </c>
      <c r="E66" s="447"/>
      <c r="F66" s="133">
        <v>2929.1</v>
      </c>
      <c r="G66" s="447"/>
      <c r="H66" s="133">
        <v>2942.5</v>
      </c>
      <c r="I66" s="559"/>
      <c r="J66" s="561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F66" s="559"/>
      <c r="AG66" s="559"/>
      <c r="AH66" s="559"/>
      <c r="AI66" s="559"/>
      <c r="AJ66" s="559"/>
      <c r="AK66" s="559"/>
      <c r="AL66" s="559"/>
      <c r="AM66" s="559"/>
      <c r="AN66" s="559"/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59"/>
      <c r="BG66" s="559"/>
      <c r="BH66" s="559"/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59"/>
      <c r="BV66" s="559"/>
      <c r="BW66" s="559"/>
      <c r="BX66" s="559"/>
      <c r="BY66" s="559"/>
      <c r="BZ66" s="559"/>
      <c r="CA66" s="559"/>
      <c r="CB66" s="559"/>
      <c r="CC66" s="559"/>
      <c r="CD66" s="559"/>
      <c r="CE66" s="559"/>
      <c r="CF66" s="559"/>
      <c r="CG66" s="559"/>
      <c r="CH66" s="559"/>
      <c r="CI66" s="559"/>
      <c r="CJ66" s="559"/>
      <c r="CK66" s="559"/>
      <c r="CL66" s="559"/>
      <c r="CM66" s="559"/>
      <c r="CN66" s="559"/>
      <c r="CO66" s="559"/>
      <c r="CP66" s="559"/>
      <c r="CQ66" s="559"/>
      <c r="CR66" s="559"/>
      <c r="CS66" s="559"/>
      <c r="CT66" s="559"/>
      <c r="CU66" s="559"/>
      <c r="CV66" s="559"/>
      <c r="CW66" s="559"/>
      <c r="CX66" s="559"/>
      <c r="CY66" s="559"/>
      <c r="CZ66" s="559"/>
      <c r="DA66" s="559"/>
      <c r="DB66" s="559"/>
      <c r="DC66" s="559"/>
      <c r="DD66" s="559"/>
      <c r="DE66" s="559"/>
      <c r="DF66" s="559"/>
      <c r="DG66" s="559"/>
      <c r="DH66" s="559"/>
      <c r="DI66" s="559"/>
      <c r="DJ66" s="559"/>
      <c r="DK66" s="559"/>
      <c r="DL66" s="559"/>
      <c r="DM66" s="559"/>
      <c r="DN66" s="559"/>
      <c r="DO66" s="559"/>
      <c r="DP66" s="559"/>
      <c r="DQ66" s="559"/>
      <c r="DR66" s="559"/>
      <c r="DS66" s="559"/>
      <c r="DT66" s="559"/>
      <c r="DU66" s="559"/>
      <c r="DV66" s="559"/>
      <c r="DW66" s="559"/>
      <c r="DX66" s="559"/>
      <c r="DY66" s="559"/>
      <c r="DZ66" s="559"/>
      <c r="EA66" s="559"/>
      <c r="EB66" s="559"/>
      <c r="EC66" s="559"/>
      <c r="ED66" s="559"/>
      <c r="EE66" s="559"/>
      <c r="EF66" s="559"/>
      <c r="EG66" s="559"/>
      <c r="EH66" s="559"/>
      <c r="EI66" s="559"/>
      <c r="EJ66" s="559"/>
      <c r="EK66" s="559"/>
      <c r="EL66" s="559"/>
      <c r="EM66" s="559"/>
      <c r="EN66" s="559"/>
      <c r="EO66" s="559"/>
      <c r="EP66" s="559"/>
      <c r="EQ66" s="559"/>
      <c r="ER66" s="559"/>
      <c r="ES66" s="559"/>
      <c r="ET66" s="559"/>
      <c r="EU66" s="559"/>
      <c r="EV66" s="559"/>
      <c r="EW66" s="559"/>
      <c r="EX66" s="559"/>
      <c r="EY66" s="559"/>
      <c r="EZ66" s="559"/>
      <c r="FA66" s="559"/>
      <c r="FB66" s="559"/>
      <c r="FC66" s="559"/>
      <c r="FD66" s="559"/>
      <c r="FE66" s="559"/>
      <c r="FF66" s="559"/>
      <c r="FG66" s="559"/>
      <c r="FH66" s="559"/>
      <c r="FI66" s="559"/>
      <c r="FJ66" s="559"/>
      <c r="FK66" s="559"/>
      <c r="FL66" s="559"/>
      <c r="FM66" s="559"/>
      <c r="FN66" s="559"/>
      <c r="FO66" s="559"/>
      <c r="FP66" s="559"/>
      <c r="FQ66" s="559"/>
      <c r="FR66" s="559"/>
      <c r="FS66" s="559"/>
      <c r="FT66" s="559"/>
      <c r="FU66" s="559"/>
      <c r="FV66" s="559"/>
      <c r="FW66" s="559"/>
      <c r="FX66" s="559"/>
      <c r="FY66" s="559"/>
      <c r="FZ66" s="559"/>
      <c r="GA66" s="559"/>
      <c r="GB66" s="559"/>
      <c r="GC66" s="559"/>
      <c r="GD66" s="559"/>
      <c r="GE66" s="559"/>
      <c r="GF66" s="559"/>
      <c r="GG66" s="559"/>
      <c r="GH66" s="559"/>
      <c r="GI66" s="559"/>
      <c r="GJ66" s="559"/>
      <c r="GK66" s="559"/>
      <c r="GL66" s="559"/>
      <c r="GM66" s="559"/>
      <c r="GN66" s="559"/>
      <c r="GO66" s="559"/>
      <c r="GP66" s="559"/>
      <c r="GQ66" s="559"/>
      <c r="GR66" s="559"/>
      <c r="GS66" s="559"/>
      <c r="GT66" s="559"/>
      <c r="GU66" s="559"/>
      <c r="GV66" s="559"/>
      <c r="GW66" s="559"/>
      <c r="GX66" s="559"/>
      <c r="GY66" s="559"/>
      <c r="GZ66" s="559"/>
      <c r="HA66" s="559"/>
      <c r="HB66" s="559"/>
      <c r="HC66" s="559"/>
      <c r="HD66" s="559"/>
      <c r="HE66" s="559"/>
      <c r="HF66" s="559"/>
      <c r="HG66" s="559"/>
      <c r="HH66" s="559"/>
      <c r="HI66" s="559"/>
      <c r="HJ66" s="559"/>
      <c r="HK66" s="559"/>
      <c r="HL66" s="559"/>
      <c r="HM66" s="559"/>
      <c r="HN66" s="559"/>
      <c r="HO66" s="559"/>
      <c r="HP66" s="559"/>
      <c r="HQ66" s="559"/>
      <c r="HR66" s="559"/>
      <c r="HS66" s="559"/>
      <c r="HT66" s="559"/>
      <c r="HU66" s="559"/>
      <c r="HV66" s="559"/>
      <c r="HW66" s="559"/>
    </row>
    <row r="67" spans="1:231" ht="33" customHeight="1" x14ac:dyDescent="0.25">
      <c r="A67" s="436"/>
      <c r="B67" s="595" t="s">
        <v>421</v>
      </c>
      <c r="C67" s="404">
        <f t="shared" ref="C67:H67" si="16">C10+C12+C17+C24+C26+C32+C34+C36+C38+C60+C64</f>
        <v>865614.82</v>
      </c>
      <c r="D67" s="404">
        <f t="shared" si="16"/>
        <v>2345780.64</v>
      </c>
      <c r="E67" s="404">
        <f t="shared" si="16"/>
        <v>855854.75</v>
      </c>
      <c r="F67" s="404">
        <f t="shared" si="16"/>
        <v>2838362.6399999997</v>
      </c>
      <c r="G67" s="404">
        <f t="shared" si="16"/>
        <v>872356.52</v>
      </c>
      <c r="H67" s="404">
        <f t="shared" si="16"/>
        <v>3049206.24</v>
      </c>
    </row>
    <row r="68" spans="1:231" x14ac:dyDescent="0.25">
      <c r="B68" s="571"/>
      <c r="C68" s="144"/>
      <c r="D68" s="571"/>
      <c r="E68" s="571"/>
      <c r="F68" s="571"/>
      <c r="G68" s="571"/>
      <c r="H68" s="571"/>
    </row>
    <row r="70" spans="1:231" x14ac:dyDescent="0.25">
      <c r="C70" s="572"/>
      <c r="E70" s="573"/>
      <c r="G70" s="573"/>
    </row>
    <row r="71" spans="1:231" x14ac:dyDescent="0.25">
      <c r="C71" s="572"/>
      <c r="D71" s="572"/>
      <c r="E71" s="572"/>
      <c r="F71" s="572"/>
      <c r="G71" s="572"/>
      <c r="H71" s="572"/>
    </row>
  </sheetData>
  <mergeCells count="12">
    <mergeCell ref="A7:A8"/>
    <mergeCell ref="B7:B8"/>
    <mergeCell ref="C7:D7"/>
    <mergeCell ref="E7:F7"/>
    <mergeCell ref="G7:H7"/>
    <mergeCell ref="G3:H3"/>
    <mergeCell ref="B4:H4"/>
    <mergeCell ref="G1:H1"/>
    <mergeCell ref="E2:F2"/>
    <mergeCell ref="G2:H2"/>
    <mergeCell ref="E1:F1"/>
    <mergeCell ref="E3:F3"/>
  </mergeCells>
  <pageMargins left="0.70866141732283472" right="0" top="0.78740157480314965" bottom="0.39370078740157483" header="0.19685039370078741" footer="0.15748031496062992"/>
  <pageSetup paperSize="9"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6"/>
  <sheetViews>
    <sheetView topLeftCell="B9" workbookViewId="0">
      <selection activeCell="AF90" sqref="AF90"/>
    </sheetView>
  </sheetViews>
  <sheetFormatPr defaultRowHeight="15" outlineLevelRow="2" outlineLevelCol="1" x14ac:dyDescent="0.25"/>
  <cols>
    <col min="1" max="1" width="4.28515625" style="34" hidden="1" customWidth="1"/>
    <col min="2" max="2" width="76.14062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6.710937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20.28515625" style="8" customWidth="1"/>
    <col min="19" max="19" width="3.140625" style="1" hidden="1" customWidth="1"/>
    <col min="20" max="20" width="24.140625" style="1" customWidth="1"/>
    <col min="21" max="21" width="20" style="8" customWidth="1"/>
    <col min="22" max="22" width="19.7109375" style="8" hidden="1" customWidth="1"/>
    <col min="23" max="23" width="21.85546875" style="1" customWidth="1"/>
    <col min="24" max="24" width="20.42578125" style="1" customWidth="1"/>
    <col min="25" max="25" width="19.28515625" style="8" customWidth="1"/>
    <col min="26" max="26" width="21" style="1" customWidth="1"/>
    <col min="27" max="27" width="22.1406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03"/>
      <c r="O1" s="603"/>
      <c r="P1" s="45"/>
      <c r="S1" s="603"/>
      <c r="T1" s="603"/>
      <c r="U1" s="45"/>
      <c r="W1" s="603"/>
      <c r="X1" s="603"/>
      <c r="Z1" s="603"/>
      <c r="AA1" s="603"/>
    </row>
    <row r="2" spans="1:30" ht="15" hidden="1" customHeight="1" x14ac:dyDescent="0.25">
      <c r="J2" s="277"/>
      <c r="N2" s="603"/>
      <c r="O2" s="603"/>
      <c r="P2" s="45"/>
      <c r="S2" s="603"/>
      <c r="T2" s="603"/>
      <c r="U2" s="45"/>
      <c r="W2" s="603"/>
      <c r="X2" s="603"/>
      <c r="Z2" s="603"/>
      <c r="AA2" s="603"/>
    </row>
    <row r="3" spans="1:30" ht="15" hidden="1" customHeight="1" x14ac:dyDescent="0.25">
      <c r="J3" s="277"/>
      <c r="N3" s="603"/>
      <c r="O3" s="603"/>
      <c r="P3" s="45"/>
      <c r="S3" s="603"/>
      <c r="T3" s="603"/>
      <c r="U3" s="45"/>
      <c r="W3" s="603"/>
      <c r="X3" s="603"/>
      <c r="Z3" s="603"/>
      <c r="AA3" s="603"/>
    </row>
    <row r="4" spans="1:30" ht="15" hidden="1" customHeight="1" x14ac:dyDescent="0.25">
      <c r="H4" s="5"/>
      <c r="I4" s="5"/>
      <c r="N4" s="603"/>
      <c r="O4" s="603"/>
      <c r="P4" s="603"/>
      <c r="Q4" s="603"/>
      <c r="R4" s="603"/>
      <c r="S4" s="603"/>
    </row>
    <row r="5" spans="1:30" ht="15" hidden="1" customHeight="1" x14ac:dyDescent="0.25"/>
    <row r="6" spans="1:30" ht="25.5" customHeight="1" x14ac:dyDescent="0.3">
      <c r="B6" s="607" t="s">
        <v>593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D6" s="6"/>
    </row>
    <row r="7" spans="1:30" x14ac:dyDescent="0.25">
      <c r="J7" s="35"/>
    </row>
    <row r="8" spans="1:30" s="8" customFormat="1" ht="15" customHeight="1" x14ac:dyDescent="0.25">
      <c r="A8" s="35"/>
      <c r="B8" s="608" t="s">
        <v>0</v>
      </c>
      <c r="C8" s="529"/>
      <c r="D8" s="611" t="s">
        <v>1</v>
      </c>
      <c r="E8" s="611" t="s">
        <v>2</v>
      </c>
      <c r="F8" s="611" t="s">
        <v>23</v>
      </c>
      <c r="G8" s="611" t="s">
        <v>3</v>
      </c>
      <c r="H8" s="604" t="s">
        <v>468</v>
      </c>
      <c r="I8" s="604" t="s">
        <v>469</v>
      </c>
      <c r="J8" s="617" t="s">
        <v>613</v>
      </c>
      <c r="K8" s="618" t="s">
        <v>4</v>
      </c>
      <c r="L8" s="619"/>
      <c r="M8" s="620" t="s">
        <v>470</v>
      </c>
      <c r="N8" s="622" t="s">
        <v>4</v>
      </c>
      <c r="O8" s="623"/>
      <c r="P8" s="613" t="s">
        <v>391</v>
      </c>
      <c r="Q8" s="620" t="s">
        <v>471</v>
      </c>
      <c r="R8" s="626" t="s">
        <v>440</v>
      </c>
      <c r="S8" s="629" t="s">
        <v>399</v>
      </c>
      <c r="T8" s="632" t="s">
        <v>397</v>
      </c>
      <c r="U8" s="613" t="s">
        <v>392</v>
      </c>
      <c r="V8" s="620" t="s">
        <v>451</v>
      </c>
      <c r="W8" s="626" t="s">
        <v>454</v>
      </c>
      <c r="X8" s="632" t="s">
        <v>455</v>
      </c>
      <c r="Y8" s="613" t="s">
        <v>441</v>
      </c>
      <c r="Z8" s="626" t="s">
        <v>456</v>
      </c>
      <c r="AA8" s="632" t="s">
        <v>457</v>
      </c>
      <c r="AB8" s="624" t="s">
        <v>27</v>
      </c>
    </row>
    <row r="9" spans="1:30" s="8" customFormat="1" ht="15" customHeight="1" x14ac:dyDescent="0.2">
      <c r="A9" s="35"/>
      <c r="B9" s="609"/>
      <c r="C9" s="530"/>
      <c r="D9" s="612"/>
      <c r="E9" s="612"/>
      <c r="F9" s="612"/>
      <c r="G9" s="612"/>
      <c r="H9" s="605"/>
      <c r="I9" s="605"/>
      <c r="J9" s="605"/>
      <c r="K9" s="616" t="s">
        <v>5</v>
      </c>
      <c r="L9" s="616" t="s">
        <v>26</v>
      </c>
      <c r="M9" s="621"/>
      <c r="N9" s="616" t="s">
        <v>5</v>
      </c>
      <c r="O9" s="616" t="s">
        <v>26</v>
      </c>
      <c r="P9" s="614"/>
      <c r="Q9" s="621"/>
      <c r="R9" s="627"/>
      <c r="S9" s="630"/>
      <c r="T9" s="633"/>
      <c r="U9" s="614"/>
      <c r="V9" s="621"/>
      <c r="W9" s="627"/>
      <c r="X9" s="633"/>
      <c r="Y9" s="614"/>
      <c r="Z9" s="627"/>
      <c r="AA9" s="633"/>
      <c r="AB9" s="625"/>
    </row>
    <row r="10" spans="1:30" s="8" customFormat="1" ht="15" customHeight="1" x14ac:dyDescent="0.2">
      <c r="A10" s="35"/>
      <c r="B10" s="609"/>
      <c r="C10" s="530"/>
      <c r="D10" s="612"/>
      <c r="E10" s="612"/>
      <c r="F10" s="612"/>
      <c r="G10" s="612"/>
      <c r="H10" s="605"/>
      <c r="I10" s="605"/>
      <c r="J10" s="605"/>
      <c r="K10" s="612"/>
      <c r="L10" s="612"/>
      <c r="M10" s="621"/>
      <c r="N10" s="612"/>
      <c r="O10" s="612"/>
      <c r="P10" s="614"/>
      <c r="Q10" s="621"/>
      <c r="R10" s="627"/>
      <c r="S10" s="630"/>
      <c r="T10" s="633"/>
      <c r="U10" s="614"/>
      <c r="V10" s="621"/>
      <c r="W10" s="627"/>
      <c r="X10" s="633"/>
      <c r="Y10" s="614"/>
      <c r="Z10" s="627"/>
      <c r="AA10" s="633"/>
      <c r="AB10" s="625"/>
    </row>
    <row r="11" spans="1:30" s="8" customFormat="1" ht="87" customHeight="1" x14ac:dyDescent="0.2">
      <c r="A11" s="35"/>
      <c r="B11" s="610"/>
      <c r="C11" s="530" t="s">
        <v>24</v>
      </c>
      <c r="D11" s="612"/>
      <c r="E11" s="612"/>
      <c r="F11" s="612"/>
      <c r="G11" s="612"/>
      <c r="H11" s="606"/>
      <c r="I11" s="606"/>
      <c r="J11" s="606"/>
      <c r="K11" s="612"/>
      <c r="L11" s="612"/>
      <c r="M11" s="621"/>
      <c r="N11" s="612"/>
      <c r="O11" s="612"/>
      <c r="P11" s="615"/>
      <c r="Q11" s="621"/>
      <c r="R11" s="628"/>
      <c r="S11" s="631"/>
      <c r="T11" s="634"/>
      <c r="U11" s="615"/>
      <c r="V11" s="621"/>
      <c r="W11" s="628"/>
      <c r="X11" s="634"/>
      <c r="Y11" s="615"/>
      <c r="Z11" s="628"/>
      <c r="AA11" s="634"/>
      <c r="AB11" s="625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/>
      <c r="AE50" s="6"/>
      <c r="AF50" s="6"/>
    </row>
    <row r="51" spans="1:32" ht="30.75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102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108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83.25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44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117.75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87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86.25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100.5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6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98.25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14.75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97.5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29" s="1" customFormat="1" ht="20.25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29" s="1" customFormat="1" ht="20.25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29" s="1" customFormat="1" ht="20.25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29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29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29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29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29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29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29" s="1" customFormat="1" ht="101.25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</row>
    <row r="91" spans="2:29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29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29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29" s="1" customFormat="1" ht="129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29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29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5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6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7" t="s">
        <v>221</v>
      </c>
      <c r="C410" s="640" t="s">
        <v>24</v>
      </c>
      <c r="D410" s="643" t="s">
        <v>1</v>
      </c>
      <c r="E410" s="643" t="s">
        <v>2</v>
      </c>
      <c r="F410" s="643" t="s">
        <v>23</v>
      </c>
      <c r="G410" s="643" t="s">
        <v>3</v>
      </c>
      <c r="H410" s="659" t="s">
        <v>390</v>
      </c>
      <c r="I410" s="305"/>
      <c r="J410" s="281"/>
      <c r="K410" s="662" t="s">
        <v>4</v>
      </c>
      <c r="L410" s="663"/>
      <c r="M410" s="657" t="s">
        <v>336</v>
      </c>
      <c r="N410" s="667" t="s">
        <v>4</v>
      </c>
      <c r="O410" s="668"/>
      <c r="P410" s="654" t="s">
        <v>278</v>
      </c>
      <c r="Q410" s="657" t="s">
        <v>281</v>
      </c>
      <c r="R410" s="659" t="s">
        <v>390</v>
      </c>
      <c r="S410" s="662" t="s">
        <v>4</v>
      </c>
      <c r="T410" s="663"/>
      <c r="U410" s="132"/>
      <c r="V410" s="657" t="s">
        <v>280</v>
      </c>
      <c r="W410" s="645" t="s">
        <v>4</v>
      </c>
      <c r="X410" s="646"/>
      <c r="Y410" s="664" t="s">
        <v>279</v>
      </c>
      <c r="Z410" s="645" t="s">
        <v>4</v>
      </c>
      <c r="AA410" s="646"/>
      <c r="AB410" s="64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8"/>
      <c r="C411" s="641"/>
      <c r="D411" s="644"/>
      <c r="E411" s="644"/>
      <c r="F411" s="644"/>
      <c r="G411" s="644"/>
      <c r="H411" s="660"/>
      <c r="I411" s="534"/>
      <c r="J411" s="649" t="s">
        <v>329</v>
      </c>
      <c r="K411" s="652" t="s">
        <v>5</v>
      </c>
      <c r="L411" s="652" t="s">
        <v>26</v>
      </c>
      <c r="M411" s="658"/>
      <c r="N411" s="652" t="s">
        <v>5</v>
      </c>
      <c r="O411" s="652" t="s">
        <v>26</v>
      </c>
      <c r="P411" s="669"/>
      <c r="Q411" s="658"/>
      <c r="R411" s="660"/>
      <c r="S411" s="652" t="s">
        <v>5</v>
      </c>
      <c r="T411" s="652" t="s">
        <v>26</v>
      </c>
      <c r="U411" s="654" t="s">
        <v>329</v>
      </c>
      <c r="V411" s="658"/>
      <c r="W411" s="652" t="s">
        <v>5</v>
      </c>
      <c r="X411" s="652" t="s">
        <v>26</v>
      </c>
      <c r="Y411" s="665"/>
      <c r="Z411" s="652" t="s">
        <v>5</v>
      </c>
      <c r="AA411" s="652" t="s">
        <v>26</v>
      </c>
      <c r="AB411" s="64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8"/>
      <c r="C412" s="641"/>
      <c r="D412" s="644"/>
      <c r="E412" s="644"/>
      <c r="F412" s="644"/>
      <c r="G412" s="644"/>
      <c r="H412" s="660"/>
      <c r="I412" s="534"/>
      <c r="J412" s="650"/>
      <c r="K412" s="653"/>
      <c r="L412" s="653"/>
      <c r="M412" s="658"/>
      <c r="N412" s="653"/>
      <c r="O412" s="653"/>
      <c r="P412" s="669"/>
      <c r="Q412" s="658"/>
      <c r="R412" s="660"/>
      <c r="S412" s="653"/>
      <c r="T412" s="653"/>
      <c r="U412" s="655"/>
      <c r="V412" s="658"/>
      <c r="W412" s="653"/>
      <c r="X412" s="653"/>
      <c r="Y412" s="665"/>
      <c r="Z412" s="653"/>
      <c r="AA412" s="653"/>
      <c r="AB412" s="64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39"/>
      <c r="C413" s="642"/>
      <c r="D413" s="644"/>
      <c r="E413" s="644"/>
      <c r="F413" s="644"/>
      <c r="G413" s="644"/>
      <c r="H413" s="661"/>
      <c r="I413" s="535"/>
      <c r="J413" s="651"/>
      <c r="K413" s="653"/>
      <c r="L413" s="653"/>
      <c r="M413" s="658"/>
      <c r="N413" s="653"/>
      <c r="O413" s="653"/>
      <c r="P413" s="670"/>
      <c r="Q413" s="658"/>
      <c r="R413" s="661"/>
      <c r="S413" s="653"/>
      <c r="T413" s="653"/>
      <c r="U413" s="656"/>
      <c r="V413" s="658"/>
      <c r="W413" s="653"/>
      <c r="X413" s="653"/>
      <c r="Y413" s="665"/>
      <c r="Z413" s="653"/>
      <c r="AA413" s="653"/>
      <c r="AB413" s="64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75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31.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66" t="s">
        <v>133</v>
      </c>
      <c r="C486" s="666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66" t="s">
        <v>137</v>
      </c>
      <c r="C490" s="666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66" t="s">
        <v>144</v>
      </c>
      <c r="C497" s="666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66" t="s">
        <v>150</v>
      </c>
      <c r="C503" s="666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66" t="s">
        <v>155</v>
      </c>
      <c r="C508" s="666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66" t="s">
        <v>157</v>
      </c>
      <c r="C510" s="666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66" t="s">
        <v>161</v>
      </c>
      <c r="C515" s="666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66" t="s">
        <v>166</v>
      </c>
      <c r="C520" s="666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66" t="s">
        <v>170</v>
      </c>
      <c r="C524" s="666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66" t="s">
        <v>173</v>
      </c>
      <c r="C527" s="666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t="12.75" customHeight="1" x14ac:dyDescent="0.25"/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1"/>
  <sheetViews>
    <sheetView topLeftCell="B6" workbookViewId="0">
      <selection activeCell="B573" sqref="B573"/>
    </sheetView>
  </sheetViews>
  <sheetFormatPr defaultRowHeight="15" outlineLevelRow="2" outlineLevelCol="1" x14ac:dyDescent="0.25"/>
  <cols>
    <col min="1" max="1" width="4.28515625" style="34" hidden="1" customWidth="1"/>
    <col min="2" max="2" width="88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7.8554687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17.7109375" style="8" customWidth="1"/>
    <col min="17" max="17" width="23" style="8" hidden="1" customWidth="1"/>
    <col min="18" max="18" width="19.28515625" style="8" customWidth="1"/>
    <col min="19" max="19" width="21.28515625" style="1" hidden="1" customWidth="1"/>
    <col min="20" max="20" width="18.5703125" style="1" customWidth="1"/>
    <col min="21" max="21" width="18" style="8" customWidth="1"/>
    <col min="22" max="22" width="19.7109375" style="8" hidden="1" customWidth="1"/>
    <col min="23" max="23" width="18.140625" style="1" customWidth="1"/>
    <col min="24" max="24" width="19.7109375" style="1" customWidth="1"/>
    <col min="25" max="25" width="18.28515625" style="8" customWidth="1"/>
    <col min="26" max="26" width="18.140625" style="1" customWidth="1"/>
    <col min="27" max="27" width="19.1406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03"/>
      <c r="O1" s="603"/>
      <c r="P1" s="45"/>
      <c r="S1" s="603"/>
      <c r="T1" s="603"/>
      <c r="U1" s="45"/>
      <c r="W1" s="603"/>
      <c r="X1" s="603"/>
      <c r="Z1" s="603"/>
      <c r="AA1" s="603"/>
    </row>
    <row r="2" spans="1:30" ht="15" hidden="1" customHeight="1" x14ac:dyDescent="0.25">
      <c r="J2" s="277"/>
      <c r="N2" s="603"/>
      <c r="O2" s="603"/>
      <c r="P2" s="45"/>
      <c r="S2" s="603"/>
      <c r="T2" s="603"/>
      <c r="U2" s="45"/>
      <c r="W2" s="603"/>
      <c r="X2" s="603"/>
      <c r="Z2" s="603"/>
      <c r="AA2" s="603"/>
    </row>
    <row r="3" spans="1:30" ht="15" hidden="1" customHeight="1" x14ac:dyDescent="0.25">
      <c r="J3" s="277"/>
      <c r="N3" s="603"/>
      <c r="O3" s="603"/>
      <c r="P3" s="45"/>
      <c r="S3" s="603"/>
      <c r="T3" s="603"/>
      <c r="U3" s="45"/>
      <c r="W3" s="603"/>
      <c r="X3" s="603"/>
      <c r="Z3" s="603"/>
      <c r="AA3" s="603"/>
    </row>
    <row r="4" spans="1:30" ht="15" hidden="1" customHeight="1" x14ac:dyDescent="0.25">
      <c r="H4" s="5"/>
      <c r="I4" s="5"/>
      <c r="N4" s="603"/>
      <c r="O4" s="603"/>
      <c r="P4" s="603"/>
      <c r="Q4" s="603"/>
      <c r="R4" s="603"/>
      <c r="S4" s="603"/>
    </row>
    <row r="5" spans="1:30" ht="15" hidden="1" customHeight="1" x14ac:dyDescent="0.25"/>
    <row r="6" spans="1:30" ht="25.5" customHeight="1" x14ac:dyDescent="0.3">
      <c r="B6" s="607" t="s">
        <v>593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D6" s="6">
        <f>J287+J288+J290+J291+J292+J293+J294+J295+J297+J298+J318+J356+J368</f>
        <v>1708630.3000000003</v>
      </c>
    </row>
    <row r="7" spans="1:30" x14ac:dyDescent="0.25">
      <c r="J7" s="35"/>
    </row>
    <row r="8" spans="1:30" s="8" customFormat="1" ht="15" customHeight="1" x14ac:dyDescent="0.25">
      <c r="A8" s="35"/>
      <c r="B8" s="608" t="s">
        <v>0</v>
      </c>
      <c r="C8" s="529"/>
      <c r="D8" s="611" t="s">
        <v>1</v>
      </c>
      <c r="E8" s="611" t="s">
        <v>2</v>
      </c>
      <c r="F8" s="611" t="s">
        <v>23</v>
      </c>
      <c r="G8" s="611" t="s">
        <v>3</v>
      </c>
      <c r="H8" s="604" t="s">
        <v>468</v>
      </c>
      <c r="I8" s="604" t="s">
        <v>469</v>
      </c>
      <c r="J8" s="617" t="s">
        <v>613</v>
      </c>
      <c r="K8" s="618" t="s">
        <v>4</v>
      </c>
      <c r="L8" s="619"/>
      <c r="M8" s="620" t="s">
        <v>470</v>
      </c>
      <c r="N8" s="622" t="s">
        <v>4</v>
      </c>
      <c r="O8" s="623"/>
      <c r="P8" s="613" t="s">
        <v>391</v>
      </c>
      <c r="Q8" s="620" t="s">
        <v>471</v>
      </c>
      <c r="R8" s="626" t="s">
        <v>440</v>
      </c>
      <c r="S8" s="629" t="s">
        <v>399</v>
      </c>
      <c r="T8" s="632" t="s">
        <v>397</v>
      </c>
      <c r="U8" s="613" t="s">
        <v>392</v>
      </c>
      <c r="V8" s="620" t="s">
        <v>451</v>
      </c>
      <c r="W8" s="626" t="s">
        <v>454</v>
      </c>
      <c r="X8" s="632" t="s">
        <v>455</v>
      </c>
      <c r="Y8" s="613" t="s">
        <v>441</v>
      </c>
      <c r="Z8" s="626" t="s">
        <v>456</v>
      </c>
      <c r="AA8" s="632" t="s">
        <v>457</v>
      </c>
      <c r="AB8" s="624" t="s">
        <v>27</v>
      </c>
    </row>
    <row r="9" spans="1:30" s="8" customFormat="1" ht="15" customHeight="1" x14ac:dyDescent="0.2">
      <c r="A9" s="35"/>
      <c r="B9" s="609"/>
      <c r="C9" s="530"/>
      <c r="D9" s="612"/>
      <c r="E9" s="612"/>
      <c r="F9" s="612"/>
      <c r="G9" s="612"/>
      <c r="H9" s="605"/>
      <c r="I9" s="605"/>
      <c r="J9" s="605"/>
      <c r="K9" s="616" t="s">
        <v>5</v>
      </c>
      <c r="L9" s="616" t="s">
        <v>26</v>
      </c>
      <c r="M9" s="621"/>
      <c r="N9" s="616" t="s">
        <v>5</v>
      </c>
      <c r="O9" s="616" t="s">
        <v>26</v>
      </c>
      <c r="P9" s="614"/>
      <c r="Q9" s="621"/>
      <c r="R9" s="627"/>
      <c r="S9" s="630"/>
      <c r="T9" s="633"/>
      <c r="U9" s="614"/>
      <c r="V9" s="621"/>
      <c r="W9" s="627"/>
      <c r="X9" s="633"/>
      <c r="Y9" s="614"/>
      <c r="Z9" s="627"/>
      <c r="AA9" s="633"/>
      <c r="AB9" s="625"/>
    </row>
    <row r="10" spans="1:30" s="8" customFormat="1" ht="15" customHeight="1" x14ac:dyDescent="0.2">
      <c r="A10" s="35"/>
      <c r="B10" s="609"/>
      <c r="C10" s="530"/>
      <c r="D10" s="612"/>
      <c r="E10" s="612"/>
      <c r="F10" s="612"/>
      <c r="G10" s="612"/>
      <c r="H10" s="605"/>
      <c r="I10" s="605"/>
      <c r="J10" s="605"/>
      <c r="K10" s="612"/>
      <c r="L10" s="612"/>
      <c r="M10" s="621"/>
      <c r="N10" s="612"/>
      <c r="O10" s="612"/>
      <c r="P10" s="614"/>
      <c r="Q10" s="621"/>
      <c r="R10" s="627"/>
      <c r="S10" s="630"/>
      <c r="T10" s="633"/>
      <c r="U10" s="614"/>
      <c r="V10" s="621"/>
      <c r="W10" s="627"/>
      <c r="X10" s="633"/>
      <c r="Y10" s="614"/>
      <c r="Z10" s="627"/>
      <c r="AA10" s="633"/>
      <c r="AB10" s="625"/>
    </row>
    <row r="11" spans="1:30" s="8" customFormat="1" ht="87" customHeight="1" x14ac:dyDescent="0.2">
      <c r="A11" s="35"/>
      <c r="B11" s="610"/>
      <c r="C11" s="530" t="s">
        <v>24</v>
      </c>
      <c r="D11" s="612"/>
      <c r="E11" s="612"/>
      <c r="F11" s="612"/>
      <c r="G11" s="612"/>
      <c r="H11" s="606"/>
      <c r="I11" s="606"/>
      <c r="J11" s="606"/>
      <c r="K11" s="612"/>
      <c r="L11" s="612"/>
      <c r="M11" s="621"/>
      <c r="N11" s="612"/>
      <c r="O11" s="612"/>
      <c r="P11" s="615"/>
      <c r="Q11" s="621"/>
      <c r="R11" s="628"/>
      <c r="S11" s="631"/>
      <c r="T11" s="634"/>
      <c r="U11" s="615"/>
      <c r="V11" s="621"/>
      <c r="W11" s="628"/>
      <c r="X11" s="634"/>
      <c r="Y11" s="615"/>
      <c r="Z11" s="628"/>
      <c r="AA11" s="634"/>
      <c r="AB11" s="625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63.75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66" customHeight="1" x14ac:dyDescent="0.25">
      <c r="B108" s="348" t="s">
        <v>714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62.25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83.25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6438.9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63.75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57.7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8.25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66" customHeight="1" x14ac:dyDescent="0.25">
      <c r="B124" s="334" t="s">
        <v>713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>
        <v>0</v>
      </c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customHeight="1" x14ac:dyDescent="0.25">
      <c r="B140" s="348" t="s">
        <v>712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5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6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7" t="s">
        <v>221</v>
      </c>
      <c r="C410" s="640" t="s">
        <v>24</v>
      </c>
      <c r="D410" s="643" t="s">
        <v>1</v>
      </c>
      <c r="E410" s="643" t="s">
        <v>2</v>
      </c>
      <c r="F410" s="643" t="s">
        <v>23</v>
      </c>
      <c r="G410" s="643" t="s">
        <v>3</v>
      </c>
      <c r="H410" s="659" t="s">
        <v>390</v>
      </c>
      <c r="I410" s="305"/>
      <c r="J410" s="281"/>
      <c r="K410" s="662" t="s">
        <v>4</v>
      </c>
      <c r="L410" s="663"/>
      <c r="M410" s="657" t="s">
        <v>336</v>
      </c>
      <c r="N410" s="667" t="s">
        <v>4</v>
      </c>
      <c r="O410" s="668"/>
      <c r="P410" s="654" t="s">
        <v>278</v>
      </c>
      <c r="Q410" s="657" t="s">
        <v>281</v>
      </c>
      <c r="R410" s="659" t="s">
        <v>390</v>
      </c>
      <c r="S410" s="662" t="s">
        <v>4</v>
      </c>
      <c r="T410" s="663"/>
      <c r="U410" s="132"/>
      <c r="V410" s="657" t="s">
        <v>280</v>
      </c>
      <c r="W410" s="645" t="s">
        <v>4</v>
      </c>
      <c r="X410" s="646"/>
      <c r="Y410" s="664" t="s">
        <v>279</v>
      </c>
      <c r="Z410" s="645" t="s">
        <v>4</v>
      </c>
      <c r="AA410" s="646"/>
      <c r="AB410" s="64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8"/>
      <c r="C411" s="641"/>
      <c r="D411" s="644"/>
      <c r="E411" s="644"/>
      <c r="F411" s="644"/>
      <c r="G411" s="644"/>
      <c r="H411" s="660"/>
      <c r="I411" s="534"/>
      <c r="J411" s="649" t="s">
        <v>329</v>
      </c>
      <c r="K411" s="652" t="s">
        <v>5</v>
      </c>
      <c r="L411" s="652" t="s">
        <v>26</v>
      </c>
      <c r="M411" s="658"/>
      <c r="N411" s="652" t="s">
        <v>5</v>
      </c>
      <c r="O411" s="652" t="s">
        <v>26</v>
      </c>
      <c r="P411" s="669"/>
      <c r="Q411" s="658"/>
      <c r="R411" s="660"/>
      <c r="S411" s="652" t="s">
        <v>5</v>
      </c>
      <c r="T411" s="652" t="s">
        <v>26</v>
      </c>
      <c r="U411" s="654" t="s">
        <v>329</v>
      </c>
      <c r="V411" s="658"/>
      <c r="W411" s="652" t="s">
        <v>5</v>
      </c>
      <c r="X411" s="652" t="s">
        <v>26</v>
      </c>
      <c r="Y411" s="665"/>
      <c r="Z411" s="652" t="s">
        <v>5</v>
      </c>
      <c r="AA411" s="652" t="s">
        <v>26</v>
      </c>
      <c r="AB411" s="64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8"/>
      <c r="C412" s="641"/>
      <c r="D412" s="644"/>
      <c r="E412" s="644"/>
      <c r="F412" s="644"/>
      <c r="G412" s="644"/>
      <c r="H412" s="660"/>
      <c r="I412" s="534"/>
      <c r="J412" s="650"/>
      <c r="K412" s="653"/>
      <c r="L412" s="653"/>
      <c r="M412" s="658"/>
      <c r="N412" s="653"/>
      <c r="O412" s="653"/>
      <c r="P412" s="669"/>
      <c r="Q412" s="658"/>
      <c r="R412" s="660"/>
      <c r="S412" s="653"/>
      <c r="T412" s="653"/>
      <c r="U412" s="655"/>
      <c r="V412" s="658"/>
      <c r="W412" s="653"/>
      <c r="X412" s="653"/>
      <c r="Y412" s="665"/>
      <c r="Z412" s="653"/>
      <c r="AA412" s="653"/>
      <c r="AB412" s="64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39"/>
      <c r="C413" s="642"/>
      <c r="D413" s="644"/>
      <c r="E413" s="644"/>
      <c r="F413" s="644"/>
      <c r="G413" s="644"/>
      <c r="H413" s="661"/>
      <c r="I413" s="535"/>
      <c r="J413" s="651"/>
      <c r="K413" s="653"/>
      <c r="L413" s="653"/>
      <c r="M413" s="658"/>
      <c r="N413" s="653"/>
      <c r="O413" s="653"/>
      <c r="P413" s="670"/>
      <c r="Q413" s="658"/>
      <c r="R413" s="661"/>
      <c r="S413" s="653"/>
      <c r="T413" s="653"/>
      <c r="U413" s="656"/>
      <c r="V413" s="658"/>
      <c r="W413" s="653"/>
      <c r="X413" s="653"/>
      <c r="Y413" s="665"/>
      <c r="Z413" s="653"/>
      <c r="AA413" s="653"/>
      <c r="AB413" s="64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31.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66" t="s">
        <v>133</v>
      </c>
      <c r="C486" s="666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66" t="s">
        <v>137</v>
      </c>
      <c r="C490" s="666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66" t="s">
        <v>144</v>
      </c>
      <c r="C497" s="666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66" t="s">
        <v>150</v>
      </c>
      <c r="C503" s="666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66" t="s">
        <v>155</v>
      </c>
      <c r="C508" s="666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66" t="s">
        <v>157</v>
      </c>
      <c r="C510" s="666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66" t="s">
        <v>161</v>
      </c>
      <c r="C515" s="666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66" t="s">
        <v>166</v>
      </c>
      <c r="C520" s="666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66" t="s">
        <v>170</v>
      </c>
      <c r="C524" s="666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66" t="s">
        <v>173</v>
      </c>
      <c r="C527" s="666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idden="1" x14ac:dyDescent="0.25"/>
    <row r="547" spans="1:25" hidden="1" x14ac:dyDescent="0.25"/>
    <row r="548" spans="1:25" hidden="1" x14ac:dyDescent="0.25"/>
    <row r="549" spans="1:25" hidden="1" x14ac:dyDescent="0.25"/>
    <row r="550" spans="1:25" hidden="1" x14ac:dyDescent="0.25"/>
    <row r="551" spans="1:25" hidden="1" x14ac:dyDescent="0.25"/>
    <row r="552" spans="1:25" hidden="1" x14ac:dyDescent="0.25"/>
    <row r="553" spans="1:25" hidden="1" x14ac:dyDescent="0.25"/>
    <row r="554" spans="1:25" hidden="1" x14ac:dyDescent="0.25"/>
    <row r="555" spans="1:25" hidden="1" x14ac:dyDescent="0.25"/>
    <row r="556" spans="1:25" hidden="1" x14ac:dyDescent="0.25"/>
    <row r="557" spans="1:25" hidden="1" x14ac:dyDescent="0.25"/>
    <row r="558" spans="1:25" hidden="1" x14ac:dyDescent="0.25"/>
    <row r="559" spans="1:25" hidden="1" x14ac:dyDescent="0.25"/>
    <row r="560" spans="1:25" hidden="1" x14ac:dyDescent="0.25"/>
    <row r="561" hidden="1" x14ac:dyDescent="0.25"/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377" workbookViewId="0">
      <selection activeCell="AD288" sqref="AD287:AD288"/>
    </sheetView>
  </sheetViews>
  <sheetFormatPr defaultRowHeight="15" outlineLevelRow="2" outlineLevelCol="1" x14ac:dyDescent="0.25"/>
  <cols>
    <col min="1" max="1" width="4.28515625" style="34" hidden="1" customWidth="1"/>
    <col min="2" max="2" width="94.710937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23.4257812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6.5703125" style="8" customWidth="1"/>
    <col min="17" max="17" width="23" style="8" hidden="1" customWidth="1"/>
    <col min="18" max="18" width="27" style="8" customWidth="1"/>
    <col min="19" max="19" width="21.28515625" style="1" hidden="1" customWidth="1"/>
    <col min="20" max="20" width="24.42578125" style="1" customWidth="1"/>
    <col min="21" max="21" width="22.42578125" style="8" customWidth="1"/>
    <col min="22" max="22" width="19.7109375" style="8" hidden="1" customWidth="1"/>
    <col min="23" max="23" width="23.7109375" style="1" customWidth="1"/>
    <col min="24" max="24" width="24.85546875" style="1" customWidth="1"/>
    <col min="25" max="25" width="21.5703125" style="8" customWidth="1"/>
    <col min="26" max="26" width="23.140625" style="1" customWidth="1"/>
    <col min="27" max="27" width="23.710937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03"/>
      <c r="O1" s="603"/>
      <c r="P1" s="45"/>
      <c r="S1" s="603"/>
      <c r="T1" s="603"/>
      <c r="U1" s="45"/>
      <c r="W1" s="603"/>
      <c r="X1" s="603"/>
      <c r="Z1" s="603"/>
      <c r="AA1" s="603"/>
    </row>
    <row r="2" spans="1:30" ht="15" hidden="1" customHeight="1" x14ac:dyDescent="0.25">
      <c r="J2" s="277"/>
      <c r="N2" s="603"/>
      <c r="O2" s="603"/>
      <c r="P2" s="45"/>
      <c r="S2" s="603"/>
      <c r="T2" s="603"/>
      <c r="U2" s="45"/>
      <c r="W2" s="603"/>
      <c r="X2" s="603"/>
      <c r="Z2" s="603"/>
      <c r="AA2" s="603"/>
    </row>
    <row r="3" spans="1:30" ht="15" hidden="1" customHeight="1" x14ac:dyDescent="0.25">
      <c r="J3" s="277"/>
      <c r="N3" s="603"/>
      <c r="O3" s="603"/>
      <c r="P3" s="45"/>
      <c r="S3" s="603"/>
      <c r="T3" s="603"/>
      <c r="U3" s="45"/>
      <c r="W3" s="603"/>
      <c r="X3" s="603"/>
      <c r="Z3" s="603"/>
      <c r="AA3" s="603"/>
    </row>
    <row r="4" spans="1:30" ht="15" hidden="1" customHeight="1" x14ac:dyDescent="0.25">
      <c r="H4" s="5"/>
      <c r="I4" s="5"/>
      <c r="N4" s="603"/>
      <c r="O4" s="603"/>
      <c r="P4" s="603"/>
      <c r="Q4" s="603"/>
      <c r="R4" s="603"/>
      <c r="S4" s="603"/>
    </row>
    <row r="5" spans="1:30" ht="15" hidden="1" customHeight="1" x14ac:dyDescent="0.25"/>
    <row r="6" spans="1:30" ht="25.5" customHeight="1" x14ac:dyDescent="0.3">
      <c r="B6" s="607" t="s">
        <v>593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D6" s="6"/>
    </row>
    <row r="7" spans="1:30" x14ac:dyDescent="0.25">
      <c r="J7" s="35"/>
    </row>
    <row r="8" spans="1:30" s="8" customFormat="1" ht="15" customHeight="1" x14ac:dyDescent="0.25">
      <c r="A8" s="35"/>
      <c r="B8" s="608" t="s">
        <v>0</v>
      </c>
      <c r="C8" s="539"/>
      <c r="D8" s="611" t="s">
        <v>1</v>
      </c>
      <c r="E8" s="611" t="s">
        <v>2</v>
      </c>
      <c r="F8" s="611" t="s">
        <v>23</v>
      </c>
      <c r="G8" s="611" t="s">
        <v>3</v>
      </c>
      <c r="H8" s="604" t="s">
        <v>468</v>
      </c>
      <c r="I8" s="604" t="s">
        <v>469</v>
      </c>
      <c r="J8" s="617" t="s">
        <v>613</v>
      </c>
      <c r="K8" s="618" t="s">
        <v>4</v>
      </c>
      <c r="L8" s="619"/>
      <c r="M8" s="620" t="s">
        <v>470</v>
      </c>
      <c r="N8" s="622" t="s">
        <v>4</v>
      </c>
      <c r="O8" s="623"/>
      <c r="P8" s="613" t="s">
        <v>391</v>
      </c>
      <c r="Q8" s="620" t="s">
        <v>471</v>
      </c>
      <c r="R8" s="626" t="s">
        <v>440</v>
      </c>
      <c r="S8" s="629" t="s">
        <v>399</v>
      </c>
      <c r="T8" s="632" t="s">
        <v>397</v>
      </c>
      <c r="U8" s="613" t="s">
        <v>392</v>
      </c>
      <c r="V8" s="620" t="s">
        <v>451</v>
      </c>
      <c r="W8" s="626" t="s">
        <v>454</v>
      </c>
      <c r="X8" s="632" t="s">
        <v>455</v>
      </c>
      <c r="Y8" s="613" t="s">
        <v>441</v>
      </c>
      <c r="Z8" s="626" t="s">
        <v>456</v>
      </c>
      <c r="AA8" s="632" t="s">
        <v>457</v>
      </c>
      <c r="AB8" s="624" t="s">
        <v>27</v>
      </c>
    </row>
    <row r="9" spans="1:30" s="8" customFormat="1" ht="15" customHeight="1" x14ac:dyDescent="0.2">
      <c r="A9" s="35"/>
      <c r="B9" s="609"/>
      <c r="C9" s="540"/>
      <c r="D9" s="612"/>
      <c r="E9" s="612"/>
      <c r="F9" s="612"/>
      <c r="G9" s="612"/>
      <c r="H9" s="605"/>
      <c r="I9" s="605"/>
      <c r="J9" s="605"/>
      <c r="K9" s="616" t="s">
        <v>5</v>
      </c>
      <c r="L9" s="616" t="s">
        <v>26</v>
      </c>
      <c r="M9" s="621"/>
      <c r="N9" s="616" t="s">
        <v>5</v>
      </c>
      <c r="O9" s="616" t="s">
        <v>26</v>
      </c>
      <c r="P9" s="614"/>
      <c r="Q9" s="621"/>
      <c r="R9" s="627"/>
      <c r="S9" s="630"/>
      <c r="T9" s="633"/>
      <c r="U9" s="614"/>
      <c r="V9" s="621"/>
      <c r="W9" s="627"/>
      <c r="X9" s="633"/>
      <c r="Y9" s="614"/>
      <c r="Z9" s="627"/>
      <c r="AA9" s="633"/>
      <c r="AB9" s="625"/>
    </row>
    <row r="10" spans="1:30" s="8" customFormat="1" ht="15" customHeight="1" x14ac:dyDescent="0.2">
      <c r="A10" s="35"/>
      <c r="B10" s="609"/>
      <c r="C10" s="540"/>
      <c r="D10" s="612"/>
      <c r="E10" s="612"/>
      <c r="F10" s="612"/>
      <c r="G10" s="612"/>
      <c r="H10" s="605"/>
      <c r="I10" s="605"/>
      <c r="J10" s="605"/>
      <c r="K10" s="612"/>
      <c r="L10" s="612"/>
      <c r="M10" s="621"/>
      <c r="N10" s="612"/>
      <c r="O10" s="612"/>
      <c r="P10" s="614"/>
      <c r="Q10" s="621"/>
      <c r="R10" s="627"/>
      <c r="S10" s="630"/>
      <c r="T10" s="633"/>
      <c r="U10" s="614"/>
      <c r="V10" s="621"/>
      <c r="W10" s="627"/>
      <c r="X10" s="633"/>
      <c r="Y10" s="614"/>
      <c r="Z10" s="627"/>
      <c r="AA10" s="633"/>
      <c r="AB10" s="625"/>
    </row>
    <row r="11" spans="1:30" s="8" customFormat="1" ht="87" customHeight="1" x14ac:dyDescent="0.2">
      <c r="A11" s="35"/>
      <c r="B11" s="610"/>
      <c r="C11" s="540" t="s">
        <v>24</v>
      </c>
      <c r="D11" s="612"/>
      <c r="E11" s="612"/>
      <c r="F11" s="612"/>
      <c r="G11" s="612"/>
      <c r="H11" s="606"/>
      <c r="I11" s="606"/>
      <c r="J11" s="606"/>
      <c r="K11" s="612"/>
      <c r="L11" s="612"/>
      <c r="M11" s="621"/>
      <c r="N11" s="612"/>
      <c r="O11" s="612"/>
      <c r="P11" s="615"/>
      <c r="Q11" s="621"/>
      <c r="R11" s="628"/>
      <c r="S11" s="631"/>
      <c r="T11" s="634"/>
      <c r="U11" s="615"/>
      <c r="V11" s="621"/>
      <c r="W11" s="628"/>
      <c r="X11" s="634"/>
      <c r="Y11" s="615"/>
      <c r="Z11" s="628"/>
      <c r="AA11" s="634"/>
      <c r="AB11" s="625"/>
    </row>
    <row r="12" spans="1:30" s="8" customFormat="1" ht="14.25" customHeight="1" x14ac:dyDescent="0.25">
      <c r="A12" s="35"/>
      <c r="B12" s="541">
        <v>1</v>
      </c>
      <c r="C12" s="541"/>
      <c r="D12" s="539">
        <v>2</v>
      </c>
      <c r="E12" s="539">
        <v>3</v>
      </c>
      <c r="F12" s="539">
        <v>4</v>
      </c>
      <c r="G12" s="53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4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380981.69999999995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540779.79999999993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/>
      <c r="AE285" s="6"/>
      <c r="AF285" s="6"/>
    </row>
    <row r="286" spans="2:32" s="1" customFormat="1" ht="27.75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294087.09999999998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>SUM(P287+P288+P290+P291+P292+P293+P294+P295+P296+P297+P298+P317+P318+P356+P368)</f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/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/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/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/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/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customHeight="1" x14ac:dyDescent="0.25">
      <c r="B368" s="348" t="s">
        <v>722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customHeight="1" x14ac:dyDescent="0.25">
      <c r="A372" s="1"/>
      <c r="B372" s="348" t="s">
        <v>723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74065.600000000006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58990.200000000004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customHeight="1" x14ac:dyDescent="0.25">
      <c r="A380" s="34">
        <v>540</v>
      </c>
      <c r="B380" s="353" t="s">
        <v>725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104.25" customHeight="1" x14ac:dyDescent="0.25">
      <c r="A381" s="34">
        <v>521</v>
      </c>
      <c r="B381" s="353" t="s">
        <v>726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/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85.5" customHeight="1" x14ac:dyDescent="0.25">
      <c r="A382" s="34">
        <v>530</v>
      </c>
      <c r="B382" s="353" t="s">
        <v>715</v>
      </c>
      <c r="C382" s="348"/>
      <c r="D382" s="350" t="s">
        <v>18</v>
      </c>
      <c r="E382" s="347" t="s">
        <v>16</v>
      </c>
      <c r="F382" s="347" t="s">
        <v>16</v>
      </c>
      <c r="G382" s="375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338"/>
      <c r="O382" s="324">
        <v>8113.5</v>
      </c>
      <c r="P382" s="134"/>
      <c r="Q382" s="319"/>
      <c r="R382" s="325"/>
      <c r="S382" s="133"/>
      <c r="T382" s="339">
        <v>8812</v>
      </c>
      <c r="U382" s="134"/>
      <c r="V382" s="319"/>
      <c r="W382" s="133"/>
      <c r="X382" s="339">
        <v>8812</v>
      </c>
      <c r="Y382" s="379"/>
      <c r="Z382" s="133"/>
      <c r="AA382" s="339">
        <v>7481.4</v>
      </c>
      <c r="AB382" s="124"/>
      <c r="AC382" s="234"/>
    </row>
    <row r="383" spans="1:29" ht="86.25" hidden="1" customHeight="1" x14ac:dyDescent="0.25">
      <c r="B383" s="353" t="s">
        <v>716</v>
      </c>
      <c r="C383" s="348"/>
      <c r="D383" s="350" t="s">
        <v>18</v>
      </c>
      <c r="E383" s="347" t="s">
        <v>16</v>
      </c>
      <c r="F383" s="347" t="s">
        <v>16</v>
      </c>
      <c r="G383" s="354"/>
      <c r="H383" s="325"/>
      <c r="I383" s="325"/>
      <c r="J383" s="390"/>
      <c r="K383" s="324"/>
      <c r="L383" s="324"/>
      <c r="M383" s="319">
        <f>SUM(N383:O383)</f>
        <v>151</v>
      </c>
      <c r="N383" s="324"/>
      <c r="O383" s="324">
        <v>151</v>
      </c>
      <c r="P383" s="134"/>
      <c r="Q383" s="319">
        <f>SUM(S383:T383)</f>
        <v>0</v>
      </c>
      <c r="R383" s="325"/>
      <c r="S383" s="133"/>
      <c r="T383" s="324"/>
      <c r="U383" s="134"/>
      <c r="V383" s="319">
        <f>SUM(W383:X383)</f>
        <v>0</v>
      </c>
      <c r="W383" s="133"/>
      <c r="X383" s="324"/>
      <c r="Y383" s="134">
        <f>SUM(Z383:AA383)</f>
        <v>0</v>
      </c>
      <c r="Z383" s="133"/>
      <c r="AA383" s="324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5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6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2505564.2999999998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2372855.9000000004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7" t="s">
        <v>221</v>
      </c>
      <c r="C410" s="640" t="s">
        <v>24</v>
      </c>
      <c r="D410" s="643" t="s">
        <v>1</v>
      </c>
      <c r="E410" s="643" t="s">
        <v>2</v>
      </c>
      <c r="F410" s="643" t="s">
        <v>23</v>
      </c>
      <c r="G410" s="643" t="s">
        <v>3</v>
      </c>
      <c r="H410" s="659" t="s">
        <v>390</v>
      </c>
      <c r="I410" s="305"/>
      <c r="J410" s="281"/>
      <c r="K410" s="662" t="s">
        <v>4</v>
      </c>
      <c r="L410" s="663"/>
      <c r="M410" s="657" t="s">
        <v>336</v>
      </c>
      <c r="N410" s="667" t="s">
        <v>4</v>
      </c>
      <c r="O410" s="668"/>
      <c r="P410" s="654" t="s">
        <v>278</v>
      </c>
      <c r="Q410" s="657" t="s">
        <v>281</v>
      </c>
      <c r="R410" s="659" t="s">
        <v>390</v>
      </c>
      <c r="S410" s="662" t="s">
        <v>4</v>
      </c>
      <c r="T410" s="663"/>
      <c r="U410" s="132"/>
      <c r="V410" s="657" t="s">
        <v>280</v>
      </c>
      <c r="W410" s="645" t="s">
        <v>4</v>
      </c>
      <c r="X410" s="646"/>
      <c r="Y410" s="664" t="s">
        <v>279</v>
      </c>
      <c r="Z410" s="645" t="s">
        <v>4</v>
      </c>
      <c r="AA410" s="646"/>
      <c r="AB410" s="64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8"/>
      <c r="C411" s="641"/>
      <c r="D411" s="644"/>
      <c r="E411" s="644"/>
      <c r="F411" s="644"/>
      <c r="G411" s="644"/>
      <c r="H411" s="660"/>
      <c r="I411" s="544"/>
      <c r="J411" s="649" t="s">
        <v>329</v>
      </c>
      <c r="K411" s="652" t="s">
        <v>5</v>
      </c>
      <c r="L411" s="652" t="s">
        <v>26</v>
      </c>
      <c r="M411" s="658"/>
      <c r="N411" s="652" t="s">
        <v>5</v>
      </c>
      <c r="O411" s="652" t="s">
        <v>26</v>
      </c>
      <c r="P411" s="669"/>
      <c r="Q411" s="658"/>
      <c r="R411" s="660"/>
      <c r="S411" s="652" t="s">
        <v>5</v>
      </c>
      <c r="T411" s="652" t="s">
        <v>26</v>
      </c>
      <c r="U411" s="654" t="s">
        <v>329</v>
      </c>
      <c r="V411" s="658"/>
      <c r="W411" s="652" t="s">
        <v>5</v>
      </c>
      <c r="X411" s="652" t="s">
        <v>26</v>
      </c>
      <c r="Y411" s="665"/>
      <c r="Z411" s="652" t="s">
        <v>5</v>
      </c>
      <c r="AA411" s="652" t="s">
        <v>26</v>
      </c>
      <c r="AB411" s="64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8"/>
      <c r="C412" s="641"/>
      <c r="D412" s="644"/>
      <c r="E412" s="644"/>
      <c r="F412" s="644"/>
      <c r="G412" s="644"/>
      <c r="H412" s="660"/>
      <c r="I412" s="544"/>
      <c r="J412" s="650"/>
      <c r="K412" s="653"/>
      <c r="L412" s="653"/>
      <c r="M412" s="658"/>
      <c r="N412" s="653"/>
      <c r="O412" s="653"/>
      <c r="P412" s="669"/>
      <c r="Q412" s="658"/>
      <c r="R412" s="660"/>
      <c r="S412" s="653"/>
      <c r="T412" s="653"/>
      <c r="U412" s="655"/>
      <c r="V412" s="658"/>
      <c r="W412" s="653"/>
      <c r="X412" s="653"/>
      <c r="Y412" s="665"/>
      <c r="Z412" s="653"/>
      <c r="AA412" s="653"/>
      <c r="AB412" s="64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39"/>
      <c r="C413" s="642"/>
      <c r="D413" s="644"/>
      <c r="E413" s="644"/>
      <c r="F413" s="644"/>
      <c r="G413" s="644"/>
      <c r="H413" s="661"/>
      <c r="I413" s="545"/>
      <c r="J413" s="651"/>
      <c r="K413" s="653"/>
      <c r="L413" s="653"/>
      <c r="M413" s="658"/>
      <c r="N413" s="653"/>
      <c r="O413" s="653"/>
      <c r="P413" s="670"/>
      <c r="Q413" s="658"/>
      <c r="R413" s="661"/>
      <c r="S413" s="653"/>
      <c r="T413" s="653"/>
      <c r="U413" s="656"/>
      <c r="V413" s="658"/>
      <c r="W413" s="653"/>
      <c r="X413" s="653"/>
      <c r="Y413" s="665"/>
      <c r="Z413" s="653"/>
      <c r="AA413" s="653"/>
      <c r="AB413" s="64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47" t="s">
        <v>192</v>
      </c>
      <c r="C414" s="547"/>
      <c r="D414" s="542">
        <v>2</v>
      </c>
      <c r="E414" s="542">
        <v>3</v>
      </c>
      <c r="F414" s="542">
        <v>4</v>
      </c>
      <c r="G414" s="542">
        <v>2</v>
      </c>
      <c r="H414" s="242">
        <v>3</v>
      </c>
      <c r="I414" s="242"/>
      <c r="J414" s="106">
        <v>4</v>
      </c>
      <c r="K414" s="103"/>
      <c r="L414" s="103"/>
      <c r="M414" s="543">
        <v>6</v>
      </c>
      <c r="N414" s="547">
        <v>7</v>
      </c>
      <c r="O414" s="547">
        <v>8</v>
      </c>
      <c r="P414" s="127">
        <v>5</v>
      </c>
      <c r="Q414" s="543">
        <v>10</v>
      </c>
      <c r="R414" s="242">
        <v>6</v>
      </c>
      <c r="S414" s="547">
        <v>11</v>
      </c>
      <c r="T414" s="547">
        <v>7</v>
      </c>
      <c r="U414" s="127">
        <v>8</v>
      </c>
      <c r="V414" s="543">
        <v>14</v>
      </c>
      <c r="W414" s="547">
        <v>15</v>
      </c>
      <c r="X414" s="547">
        <v>9</v>
      </c>
      <c r="Y414" s="131">
        <v>10</v>
      </c>
      <c r="Z414" s="547"/>
      <c r="AA414" s="54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4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4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4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2659209.7999999998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2421276.9000000004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2505564.2999999998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2372855.9000000004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66" t="s">
        <v>133</v>
      </c>
      <c r="C486" s="666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66" t="s">
        <v>137</v>
      </c>
      <c r="C490" s="666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66" t="s">
        <v>144</v>
      </c>
      <c r="C497" s="666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66" t="s">
        <v>150</v>
      </c>
      <c r="C503" s="666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66" t="s">
        <v>155</v>
      </c>
      <c r="C508" s="666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66" t="s">
        <v>157</v>
      </c>
      <c r="C510" s="666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66" t="s">
        <v>161</v>
      </c>
      <c r="C515" s="666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66" t="s">
        <v>166</v>
      </c>
      <c r="C520" s="666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66" t="s">
        <v>170</v>
      </c>
      <c r="C524" s="666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66" t="s">
        <v>173</v>
      </c>
      <c r="C527" s="666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3622047244094491" right="0.23622047244094491" top="0.74803149606299213" bottom="0.74803149606299213" header="0.31496062992125984" footer="0.31496062992125984"/>
  <pageSetup paperSize="8" scale="60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6" workbookViewId="0">
      <selection activeCell="AD6" sqref="AD6"/>
    </sheetView>
  </sheetViews>
  <sheetFormatPr defaultRowHeight="15" outlineLevelRow="2" outlineLevelCol="1" x14ac:dyDescent="0.25"/>
  <cols>
    <col min="1" max="1" width="4.28515625" style="34" hidden="1" customWidth="1"/>
    <col min="2" max="2" width="90.140625" style="1" customWidth="1"/>
    <col min="3" max="3" width="28.42578125" style="1" hidden="1" customWidth="1"/>
    <col min="4" max="4" width="7.140625" style="5" hidden="1" customWidth="1" outlineLevel="1"/>
    <col min="5" max="5" width="6.7109375" style="5" hidden="1" customWidth="1" outlineLevel="1"/>
    <col min="6" max="6" width="7.42578125" style="5" hidden="1" customWidth="1" outlineLevel="1"/>
    <col min="7" max="7" width="12.140625" style="5" hidden="1" customWidth="1" collapsed="1"/>
    <col min="8" max="8" width="25.85546875" style="8" hidden="1" customWidth="1"/>
    <col min="9" max="9" width="24.85546875" style="8" hidden="1" customWidth="1"/>
    <col min="10" max="10" width="18.140625" style="278" customWidth="1"/>
    <col min="11" max="11" width="14.7109375" style="5" hidden="1" customWidth="1"/>
    <col min="12" max="12" width="16.140625" style="5" hidden="1" customWidth="1"/>
    <col min="13" max="13" width="20.5703125" style="8" hidden="1" customWidth="1"/>
    <col min="14" max="14" width="14.4257812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19.85546875" style="8" customWidth="1"/>
    <col min="19" max="19" width="21.28515625" style="1" hidden="1" customWidth="1"/>
    <col min="20" max="20" width="20.5703125" style="1" customWidth="1"/>
    <col min="21" max="21" width="19.5703125" style="8" customWidth="1"/>
    <col min="22" max="22" width="19.7109375" style="8" hidden="1" customWidth="1"/>
    <col min="23" max="23" width="20" style="1" customWidth="1"/>
    <col min="24" max="24" width="20.85546875" style="1" customWidth="1"/>
    <col min="25" max="25" width="20.28515625" style="8" customWidth="1"/>
    <col min="26" max="26" width="20.140625" style="1" customWidth="1"/>
    <col min="27" max="27" width="20.42578125" style="1" customWidth="1"/>
    <col min="28" max="28" width="15.5703125" style="1" hidden="1" customWidth="1"/>
    <col min="29" max="29" width="13" style="1" hidden="1" customWidth="1"/>
    <col min="30" max="31" width="18.7109375" style="1" customWidth="1"/>
    <col min="32" max="33" width="17" style="1" customWidth="1"/>
    <col min="34" max="265" width="9.140625" style="1"/>
    <col min="266" max="266" width="68.28515625" style="1" customWidth="1"/>
    <col min="267" max="268" width="9.140625" style="1"/>
    <col min="269" max="269" width="9.28515625" style="1" bestFit="1" customWidth="1"/>
    <col min="270" max="270" width="14.7109375" style="1" customWidth="1"/>
    <col min="271" max="271" width="20.5703125" style="1" customWidth="1"/>
    <col min="272" max="272" width="15.85546875" style="1" customWidth="1"/>
    <col min="273" max="273" width="15.7109375" style="1" customWidth="1"/>
    <col min="274" max="274" width="14.85546875" style="1" customWidth="1"/>
    <col min="275" max="521" width="9.140625" style="1"/>
    <col min="522" max="522" width="68.28515625" style="1" customWidth="1"/>
    <col min="523" max="524" width="9.140625" style="1"/>
    <col min="525" max="525" width="9.28515625" style="1" bestFit="1" customWidth="1"/>
    <col min="526" max="526" width="14.7109375" style="1" customWidth="1"/>
    <col min="527" max="527" width="20.5703125" style="1" customWidth="1"/>
    <col min="528" max="528" width="15.85546875" style="1" customWidth="1"/>
    <col min="529" max="529" width="15.7109375" style="1" customWidth="1"/>
    <col min="530" max="530" width="14.85546875" style="1" customWidth="1"/>
    <col min="531" max="777" width="9.140625" style="1"/>
    <col min="778" max="778" width="68.28515625" style="1" customWidth="1"/>
    <col min="779" max="780" width="9.140625" style="1"/>
    <col min="781" max="781" width="9.28515625" style="1" bestFit="1" customWidth="1"/>
    <col min="782" max="782" width="14.7109375" style="1" customWidth="1"/>
    <col min="783" max="783" width="20.5703125" style="1" customWidth="1"/>
    <col min="784" max="784" width="15.85546875" style="1" customWidth="1"/>
    <col min="785" max="785" width="15.7109375" style="1" customWidth="1"/>
    <col min="786" max="786" width="14.85546875" style="1" customWidth="1"/>
    <col min="787" max="1033" width="9.140625" style="1"/>
    <col min="1034" max="1034" width="68.28515625" style="1" customWidth="1"/>
    <col min="1035" max="1036" width="9.140625" style="1"/>
    <col min="1037" max="1037" width="9.28515625" style="1" bestFit="1" customWidth="1"/>
    <col min="1038" max="1038" width="14.7109375" style="1" customWidth="1"/>
    <col min="1039" max="1039" width="20.5703125" style="1" customWidth="1"/>
    <col min="1040" max="1040" width="15.85546875" style="1" customWidth="1"/>
    <col min="1041" max="1041" width="15.7109375" style="1" customWidth="1"/>
    <col min="1042" max="1042" width="14.85546875" style="1" customWidth="1"/>
    <col min="1043" max="1289" width="9.140625" style="1"/>
    <col min="1290" max="1290" width="68.28515625" style="1" customWidth="1"/>
    <col min="1291" max="1292" width="9.140625" style="1"/>
    <col min="1293" max="1293" width="9.28515625" style="1" bestFit="1" customWidth="1"/>
    <col min="1294" max="1294" width="14.7109375" style="1" customWidth="1"/>
    <col min="1295" max="1295" width="20.5703125" style="1" customWidth="1"/>
    <col min="1296" max="1296" width="15.85546875" style="1" customWidth="1"/>
    <col min="1297" max="1297" width="15.7109375" style="1" customWidth="1"/>
    <col min="1298" max="1298" width="14.85546875" style="1" customWidth="1"/>
    <col min="1299" max="1545" width="9.140625" style="1"/>
    <col min="1546" max="1546" width="68.28515625" style="1" customWidth="1"/>
    <col min="1547" max="1548" width="9.140625" style="1"/>
    <col min="1549" max="1549" width="9.28515625" style="1" bestFit="1" customWidth="1"/>
    <col min="1550" max="1550" width="14.7109375" style="1" customWidth="1"/>
    <col min="1551" max="1551" width="20.5703125" style="1" customWidth="1"/>
    <col min="1552" max="1552" width="15.85546875" style="1" customWidth="1"/>
    <col min="1553" max="1553" width="15.7109375" style="1" customWidth="1"/>
    <col min="1554" max="1554" width="14.85546875" style="1" customWidth="1"/>
    <col min="1555" max="1801" width="9.140625" style="1"/>
    <col min="1802" max="1802" width="68.28515625" style="1" customWidth="1"/>
    <col min="1803" max="1804" width="9.140625" style="1"/>
    <col min="1805" max="1805" width="9.28515625" style="1" bestFit="1" customWidth="1"/>
    <col min="1806" max="1806" width="14.7109375" style="1" customWidth="1"/>
    <col min="1807" max="1807" width="20.5703125" style="1" customWidth="1"/>
    <col min="1808" max="1808" width="15.85546875" style="1" customWidth="1"/>
    <col min="1809" max="1809" width="15.7109375" style="1" customWidth="1"/>
    <col min="1810" max="1810" width="14.85546875" style="1" customWidth="1"/>
    <col min="1811" max="2057" width="9.140625" style="1"/>
    <col min="2058" max="2058" width="68.28515625" style="1" customWidth="1"/>
    <col min="2059" max="2060" width="9.140625" style="1"/>
    <col min="2061" max="2061" width="9.28515625" style="1" bestFit="1" customWidth="1"/>
    <col min="2062" max="2062" width="14.7109375" style="1" customWidth="1"/>
    <col min="2063" max="2063" width="20.5703125" style="1" customWidth="1"/>
    <col min="2064" max="2064" width="15.85546875" style="1" customWidth="1"/>
    <col min="2065" max="2065" width="15.7109375" style="1" customWidth="1"/>
    <col min="2066" max="2066" width="14.85546875" style="1" customWidth="1"/>
    <col min="2067" max="2313" width="9.140625" style="1"/>
    <col min="2314" max="2314" width="68.28515625" style="1" customWidth="1"/>
    <col min="2315" max="2316" width="9.140625" style="1"/>
    <col min="2317" max="2317" width="9.28515625" style="1" bestFit="1" customWidth="1"/>
    <col min="2318" max="2318" width="14.7109375" style="1" customWidth="1"/>
    <col min="2319" max="2319" width="20.5703125" style="1" customWidth="1"/>
    <col min="2320" max="2320" width="15.85546875" style="1" customWidth="1"/>
    <col min="2321" max="2321" width="15.7109375" style="1" customWidth="1"/>
    <col min="2322" max="2322" width="14.85546875" style="1" customWidth="1"/>
    <col min="2323" max="2569" width="9.140625" style="1"/>
    <col min="2570" max="2570" width="68.28515625" style="1" customWidth="1"/>
    <col min="2571" max="2572" width="9.140625" style="1"/>
    <col min="2573" max="2573" width="9.28515625" style="1" bestFit="1" customWidth="1"/>
    <col min="2574" max="2574" width="14.7109375" style="1" customWidth="1"/>
    <col min="2575" max="2575" width="20.5703125" style="1" customWidth="1"/>
    <col min="2576" max="2576" width="15.85546875" style="1" customWidth="1"/>
    <col min="2577" max="2577" width="15.7109375" style="1" customWidth="1"/>
    <col min="2578" max="2578" width="14.85546875" style="1" customWidth="1"/>
    <col min="2579" max="2825" width="9.140625" style="1"/>
    <col min="2826" max="2826" width="68.28515625" style="1" customWidth="1"/>
    <col min="2827" max="2828" width="9.140625" style="1"/>
    <col min="2829" max="2829" width="9.28515625" style="1" bestFit="1" customWidth="1"/>
    <col min="2830" max="2830" width="14.7109375" style="1" customWidth="1"/>
    <col min="2831" max="2831" width="20.5703125" style="1" customWidth="1"/>
    <col min="2832" max="2832" width="15.85546875" style="1" customWidth="1"/>
    <col min="2833" max="2833" width="15.7109375" style="1" customWidth="1"/>
    <col min="2834" max="2834" width="14.85546875" style="1" customWidth="1"/>
    <col min="2835" max="3081" width="9.140625" style="1"/>
    <col min="3082" max="3082" width="68.28515625" style="1" customWidth="1"/>
    <col min="3083" max="3084" width="9.140625" style="1"/>
    <col min="3085" max="3085" width="9.28515625" style="1" bestFit="1" customWidth="1"/>
    <col min="3086" max="3086" width="14.7109375" style="1" customWidth="1"/>
    <col min="3087" max="3087" width="20.5703125" style="1" customWidth="1"/>
    <col min="3088" max="3088" width="15.85546875" style="1" customWidth="1"/>
    <col min="3089" max="3089" width="15.7109375" style="1" customWidth="1"/>
    <col min="3090" max="3090" width="14.85546875" style="1" customWidth="1"/>
    <col min="3091" max="3337" width="9.140625" style="1"/>
    <col min="3338" max="3338" width="68.28515625" style="1" customWidth="1"/>
    <col min="3339" max="3340" width="9.140625" style="1"/>
    <col min="3341" max="3341" width="9.28515625" style="1" bestFit="1" customWidth="1"/>
    <col min="3342" max="3342" width="14.7109375" style="1" customWidth="1"/>
    <col min="3343" max="3343" width="20.5703125" style="1" customWidth="1"/>
    <col min="3344" max="3344" width="15.85546875" style="1" customWidth="1"/>
    <col min="3345" max="3345" width="15.7109375" style="1" customWidth="1"/>
    <col min="3346" max="3346" width="14.85546875" style="1" customWidth="1"/>
    <col min="3347" max="3593" width="9.140625" style="1"/>
    <col min="3594" max="3594" width="68.28515625" style="1" customWidth="1"/>
    <col min="3595" max="3596" width="9.140625" style="1"/>
    <col min="3597" max="3597" width="9.28515625" style="1" bestFit="1" customWidth="1"/>
    <col min="3598" max="3598" width="14.7109375" style="1" customWidth="1"/>
    <col min="3599" max="3599" width="20.5703125" style="1" customWidth="1"/>
    <col min="3600" max="3600" width="15.85546875" style="1" customWidth="1"/>
    <col min="3601" max="3601" width="15.7109375" style="1" customWidth="1"/>
    <col min="3602" max="3602" width="14.85546875" style="1" customWidth="1"/>
    <col min="3603" max="3849" width="9.140625" style="1"/>
    <col min="3850" max="3850" width="68.28515625" style="1" customWidth="1"/>
    <col min="3851" max="3852" width="9.140625" style="1"/>
    <col min="3853" max="3853" width="9.28515625" style="1" bestFit="1" customWidth="1"/>
    <col min="3854" max="3854" width="14.7109375" style="1" customWidth="1"/>
    <col min="3855" max="3855" width="20.5703125" style="1" customWidth="1"/>
    <col min="3856" max="3856" width="15.85546875" style="1" customWidth="1"/>
    <col min="3857" max="3857" width="15.7109375" style="1" customWidth="1"/>
    <col min="3858" max="3858" width="14.85546875" style="1" customWidth="1"/>
    <col min="3859" max="4105" width="9.140625" style="1"/>
    <col min="4106" max="4106" width="68.28515625" style="1" customWidth="1"/>
    <col min="4107" max="4108" width="9.140625" style="1"/>
    <col min="4109" max="4109" width="9.28515625" style="1" bestFit="1" customWidth="1"/>
    <col min="4110" max="4110" width="14.7109375" style="1" customWidth="1"/>
    <col min="4111" max="4111" width="20.5703125" style="1" customWidth="1"/>
    <col min="4112" max="4112" width="15.85546875" style="1" customWidth="1"/>
    <col min="4113" max="4113" width="15.7109375" style="1" customWidth="1"/>
    <col min="4114" max="4114" width="14.85546875" style="1" customWidth="1"/>
    <col min="4115" max="4361" width="9.140625" style="1"/>
    <col min="4362" max="4362" width="68.28515625" style="1" customWidth="1"/>
    <col min="4363" max="4364" width="9.140625" style="1"/>
    <col min="4365" max="4365" width="9.28515625" style="1" bestFit="1" customWidth="1"/>
    <col min="4366" max="4366" width="14.7109375" style="1" customWidth="1"/>
    <col min="4367" max="4367" width="20.5703125" style="1" customWidth="1"/>
    <col min="4368" max="4368" width="15.85546875" style="1" customWidth="1"/>
    <col min="4369" max="4369" width="15.7109375" style="1" customWidth="1"/>
    <col min="4370" max="4370" width="14.85546875" style="1" customWidth="1"/>
    <col min="4371" max="4617" width="9.140625" style="1"/>
    <col min="4618" max="4618" width="68.28515625" style="1" customWidth="1"/>
    <col min="4619" max="4620" width="9.140625" style="1"/>
    <col min="4621" max="4621" width="9.28515625" style="1" bestFit="1" customWidth="1"/>
    <col min="4622" max="4622" width="14.7109375" style="1" customWidth="1"/>
    <col min="4623" max="4623" width="20.5703125" style="1" customWidth="1"/>
    <col min="4624" max="4624" width="15.85546875" style="1" customWidth="1"/>
    <col min="4625" max="4625" width="15.7109375" style="1" customWidth="1"/>
    <col min="4626" max="4626" width="14.85546875" style="1" customWidth="1"/>
    <col min="4627" max="4873" width="9.140625" style="1"/>
    <col min="4874" max="4874" width="68.28515625" style="1" customWidth="1"/>
    <col min="4875" max="4876" width="9.140625" style="1"/>
    <col min="4877" max="4877" width="9.28515625" style="1" bestFit="1" customWidth="1"/>
    <col min="4878" max="4878" width="14.7109375" style="1" customWidth="1"/>
    <col min="4879" max="4879" width="20.5703125" style="1" customWidth="1"/>
    <col min="4880" max="4880" width="15.85546875" style="1" customWidth="1"/>
    <col min="4881" max="4881" width="15.7109375" style="1" customWidth="1"/>
    <col min="4882" max="4882" width="14.85546875" style="1" customWidth="1"/>
    <col min="4883" max="5129" width="9.140625" style="1"/>
    <col min="5130" max="5130" width="68.28515625" style="1" customWidth="1"/>
    <col min="5131" max="5132" width="9.140625" style="1"/>
    <col min="5133" max="5133" width="9.28515625" style="1" bestFit="1" customWidth="1"/>
    <col min="5134" max="5134" width="14.7109375" style="1" customWidth="1"/>
    <col min="5135" max="5135" width="20.5703125" style="1" customWidth="1"/>
    <col min="5136" max="5136" width="15.85546875" style="1" customWidth="1"/>
    <col min="5137" max="5137" width="15.7109375" style="1" customWidth="1"/>
    <col min="5138" max="5138" width="14.85546875" style="1" customWidth="1"/>
    <col min="5139" max="5385" width="9.140625" style="1"/>
    <col min="5386" max="5386" width="68.28515625" style="1" customWidth="1"/>
    <col min="5387" max="5388" width="9.140625" style="1"/>
    <col min="5389" max="5389" width="9.28515625" style="1" bestFit="1" customWidth="1"/>
    <col min="5390" max="5390" width="14.7109375" style="1" customWidth="1"/>
    <col min="5391" max="5391" width="20.5703125" style="1" customWidth="1"/>
    <col min="5392" max="5392" width="15.85546875" style="1" customWidth="1"/>
    <col min="5393" max="5393" width="15.7109375" style="1" customWidth="1"/>
    <col min="5394" max="5394" width="14.85546875" style="1" customWidth="1"/>
    <col min="5395" max="5641" width="9.140625" style="1"/>
    <col min="5642" max="5642" width="68.28515625" style="1" customWidth="1"/>
    <col min="5643" max="5644" width="9.140625" style="1"/>
    <col min="5645" max="5645" width="9.28515625" style="1" bestFit="1" customWidth="1"/>
    <col min="5646" max="5646" width="14.7109375" style="1" customWidth="1"/>
    <col min="5647" max="5647" width="20.5703125" style="1" customWidth="1"/>
    <col min="5648" max="5648" width="15.85546875" style="1" customWidth="1"/>
    <col min="5649" max="5649" width="15.7109375" style="1" customWidth="1"/>
    <col min="5650" max="5650" width="14.85546875" style="1" customWidth="1"/>
    <col min="5651" max="5897" width="9.140625" style="1"/>
    <col min="5898" max="5898" width="68.28515625" style="1" customWidth="1"/>
    <col min="5899" max="5900" width="9.140625" style="1"/>
    <col min="5901" max="5901" width="9.28515625" style="1" bestFit="1" customWidth="1"/>
    <col min="5902" max="5902" width="14.7109375" style="1" customWidth="1"/>
    <col min="5903" max="5903" width="20.5703125" style="1" customWidth="1"/>
    <col min="5904" max="5904" width="15.85546875" style="1" customWidth="1"/>
    <col min="5905" max="5905" width="15.7109375" style="1" customWidth="1"/>
    <col min="5906" max="5906" width="14.85546875" style="1" customWidth="1"/>
    <col min="5907" max="6153" width="9.140625" style="1"/>
    <col min="6154" max="6154" width="68.28515625" style="1" customWidth="1"/>
    <col min="6155" max="6156" width="9.140625" style="1"/>
    <col min="6157" max="6157" width="9.28515625" style="1" bestFit="1" customWidth="1"/>
    <col min="6158" max="6158" width="14.7109375" style="1" customWidth="1"/>
    <col min="6159" max="6159" width="20.5703125" style="1" customWidth="1"/>
    <col min="6160" max="6160" width="15.85546875" style="1" customWidth="1"/>
    <col min="6161" max="6161" width="15.7109375" style="1" customWidth="1"/>
    <col min="6162" max="6162" width="14.85546875" style="1" customWidth="1"/>
    <col min="6163" max="6409" width="9.140625" style="1"/>
    <col min="6410" max="6410" width="68.28515625" style="1" customWidth="1"/>
    <col min="6411" max="6412" width="9.140625" style="1"/>
    <col min="6413" max="6413" width="9.28515625" style="1" bestFit="1" customWidth="1"/>
    <col min="6414" max="6414" width="14.7109375" style="1" customWidth="1"/>
    <col min="6415" max="6415" width="20.5703125" style="1" customWidth="1"/>
    <col min="6416" max="6416" width="15.85546875" style="1" customWidth="1"/>
    <col min="6417" max="6417" width="15.7109375" style="1" customWidth="1"/>
    <col min="6418" max="6418" width="14.85546875" style="1" customWidth="1"/>
    <col min="6419" max="6665" width="9.140625" style="1"/>
    <col min="6666" max="6666" width="68.28515625" style="1" customWidth="1"/>
    <col min="6667" max="6668" width="9.140625" style="1"/>
    <col min="6669" max="6669" width="9.28515625" style="1" bestFit="1" customWidth="1"/>
    <col min="6670" max="6670" width="14.7109375" style="1" customWidth="1"/>
    <col min="6671" max="6671" width="20.5703125" style="1" customWidth="1"/>
    <col min="6672" max="6672" width="15.85546875" style="1" customWidth="1"/>
    <col min="6673" max="6673" width="15.7109375" style="1" customWidth="1"/>
    <col min="6674" max="6674" width="14.85546875" style="1" customWidth="1"/>
    <col min="6675" max="6921" width="9.140625" style="1"/>
    <col min="6922" max="6922" width="68.28515625" style="1" customWidth="1"/>
    <col min="6923" max="6924" width="9.140625" style="1"/>
    <col min="6925" max="6925" width="9.28515625" style="1" bestFit="1" customWidth="1"/>
    <col min="6926" max="6926" width="14.7109375" style="1" customWidth="1"/>
    <col min="6927" max="6927" width="20.5703125" style="1" customWidth="1"/>
    <col min="6928" max="6928" width="15.85546875" style="1" customWidth="1"/>
    <col min="6929" max="6929" width="15.7109375" style="1" customWidth="1"/>
    <col min="6930" max="6930" width="14.85546875" style="1" customWidth="1"/>
    <col min="6931" max="7177" width="9.140625" style="1"/>
    <col min="7178" max="7178" width="68.28515625" style="1" customWidth="1"/>
    <col min="7179" max="7180" width="9.140625" style="1"/>
    <col min="7181" max="7181" width="9.28515625" style="1" bestFit="1" customWidth="1"/>
    <col min="7182" max="7182" width="14.7109375" style="1" customWidth="1"/>
    <col min="7183" max="7183" width="20.5703125" style="1" customWidth="1"/>
    <col min="7184" max="7184" width="15.85546875" style="1" customWidth="1"/>
    <col min="7185" max="7185" width="15.7109375" style="1" customWidth="1"/>
    <col min="7186" max="7186" width="14.85546875" style="1" customWidth="1"/>
    <col min="7187" max="7433" width="9.140625" style="1"/>
    <col min="7434" max="7434" width="68.28515625" style="1" customWidth="1"/>
    <col min="7435" max="7436" width="9.140625" style="1"/>
    <col min="7437" max="7437" width="9.28515625" style="1" bestFit="1" customWidth="1"/>
    <col min="7438" max="7438" width="14.7109375" style="1" customWidth="1"/>
    <col min="7439" max="7439" width="20.5703125" style="1" customWidth="1"/>
    <col min="7440" max="7440" width="15.85546875" style="1" customWidth="1"/>
    <col min="7441" max="7441" width="15.7109375" style="1" customWidth="1"/>
    <col min="7442" max="7442" width="14.85546875" style="1" customWidth="1"/>
    <col min="7443" max="7689" width="9.140625" style="1"/>
    <col min="7690" max="7690" width="68.28515625" style="1" customWidth="1"/>
    <col min="7691" max="7692" width="9.140625" style="1"/>
    <col min="7693" max="7693" width="9.28515625" style="1" bestFit="1" customWidth="1"/>
    <col min="7694" max="7694" width="14.7109375" style="1" customWidth="1"/>
    <col min="7695" max="7695" width="20.5703125" style="1" customWidth="1"/>
    <col min="7696" max="7696" width="15.85546875" style="1" customWidth="1"/>
    <col min="7697" max="7697" width="15.7109375" style="1" customWidth="1"/>
    <col min="7698" max="7698" width="14.85546875" style="1" customWidth="1"/>
    <col min="7699" max="7945" width="9.140625" style="1"/>
    <col min="7946" max="7946" width="68.28515625" style="1" customWidth="1"/>
    <col min="7947" max="7948" width="9.140625" style="1"/>
    <col min="7949" max="7949" width="9.28515625" style="1" bestFit="1" customWidth="1"/>
    <col min="7950" max="7950" width="14.7109375" style="1" customWidth="1"/>
    <col min="7951" max="7951" width="20.5703125" style="1" customWidth="1"/>
    <col min="7952" max="7952" width="15.85546875" style="1" customWidth="1"/>
    <col min="7953" max="7953" width="15.7109375" style="1" customWidth="1"/>
    <col min="7954" max="7954" width="14.85546875" style="1" customWidth="1"/>
    <col min="7955" max="8201" width="9.140625" style="1"/>
    <col min="8202" max="8202" width="68.28515625" style="1" customWidth="1"/>
    <col min="8203" max="8204" width="9.140625" style="1"/>
    <col min="8205" max="8205" width="9.28515625" style="1" bestFit="1" customWidth="1"/>
    <col min="8206" max="8206" width="14.7109375" style="1" customWidth="1"/>
    <col min="8207" max="8207" width="20.5703125" style="1" customWidth="1"/>
    <col min="8208" max="8208" width="15.85546875" style="1" customWidth="1"/>
    <col min="8209" max="8209" width="15.7109375" style="1" customWidth="1"/>
    <col min="8210" max="8210" width="14.85546875" style="1" customWidth="1"/>
    <col min="8211" max="8457" width="9.140625" style="1"/>
    <col min="8458" max="8458" width="68.28515625" style="1" customWidth="1"/>
    <col min="8459" max="8460" width="9.140625" style="1"/>
    <col min="8461" max="8461" width="9.28515625" style="1" bestFit="1" customWidth="1"/>
    <col min="8462" max="8462" width="14.7109375" style="1" customWidth="1"/>
    <col min="8463" max="8463" width="20.5703125" style="1" customWidth="1"/>
    <col min="8464" max="8464" width="15.85546875" style="1" customWidth="1"/>
    <col min="8465" max="8465" width="15.7109375" style="1" customWidth="1"/>
    <col min="8466" max="8466" width="14.85546875" style="1" customWidth="1"/>
    <col min="8467" max="8713" width="9.140625" style="1"/>
    <col min="8714" max="8714" width="68.28515625" style="1" customWidth="1"/>
    <col min="8715" max="8716" width="9.140625" style="1"/>
    <col min="8717" max="8717" width="9.28515625" style="1" bestFit="1" customWidth="1"/>
    <col min="8718" max="8718" width="14.7109375" style="1" customWidth="1"/>
    <col min="8719" max="8719" width="20.5703125" style="1" customWidth="1"/>
    <col min="8720" max="8720" width="15.85546875" style="1" customWidth="1"/>
    <col min="8721" max="8721" width="15.7109375" style="1" customWidth="1"/>
    <col min="8722" max="8722" width="14.85546875" style="1" customWidth="1"/>
    <col min="8723" max="8969" width="9.140625" style="1"/>
    <col min="8970" max="8970" width="68.28515625" style="1" customWidth="1"/>
    <col min="8971" max="8972" width="9.140625" style="1"/>
    <col min="8973" max="8973" width="9.28515625" style="1" bestFit="1" customWidth="1"/>
    <col min="8974" max="8974" width="14.7109375" style="1" customWidth="1"/>
    <col min="8975" max="8975" width="20.5703125" style="1" customWidth="1"/>
    <col min="8976" max="8976" width="15.85546875" style="1" customWidth="1"/>
    <col min="8977" max="8977" width="15.7109375" style="1" customWidth="1"/>
    <col min="8978" max="8978" width="14.85546875" style="1" customWidth="1"/>
    <col min="8979" max="9225" width="9.140625" style="1"/>
    <col min="9226" max="9226" width="68.28515625" style="1" customWidth="1"/>
    <col min="9227" max="9228" width="9.140625" style="1"/>
    <col min="9229" max="9229" width="9.28515625" style="1" bestFit="1" customWidth="1"/>
    <col min="9230" max="9230" width="14.7109375" style="1" customWidth="1"/>
    <col min="9231" max="9231" width="20.5703125" style="1" customWidth="1"/>
    <col min="9232" max="9232" width="15.85546875" style="1" customWidth="1"/>
    <col min="9233" max="9233" width="15.7109375" style="1" customWidth="1"/>
    <col min="9234" max="9234" width="14.85546875" style="1" customWidth="1"/>
    <col min="9235" max="9481" width="9.140625" style="1"/>
    <col min="9482" max="9482" width="68.28515625" style="1" customWidth="1"/>
    <col min="9483" max="9484" width="9.140625" style="1"/>
    <col min="9485" max="9485" width="9.28515625" style="1" bestFit="1" customWidth="1"/>
    <col min="9486" max="9486" width="14.7109375" style="1" customWidth="1"/>
    <col min="9487" max="9487" width="20.5703125" style="1" customWidth="1"/>
    <col min="9488" max="9488" width="15.85546875" style="1" customWidth="1"/>
    <col min="9489" max="9489" width="15.7109375" style="1" customWidth="1"/>
    <col min="9490" max="9490" width="14.85546875" style="1" customWidth="1"/>
    <col min="9491" max="9737" width="9.140625" style="1"/>
    <col min="9738" max="9738" width="68.28515625" style="1" customWidth="1"/>
    <col min="9739" max="9740" width="9.140625" style="1"/>
    <col min="9741" max="9741" width="9.28515625" style="1" bestFit="1" customWidth="1"/>
    <col min="9742" max="9742" width="14.7109375" style="1" customWidth="1"/>
    <col min="9743" max="9743" width="20.5703125" style="1" customWidth="1"/>
    <col min="9744" max="9744" width="15.85546875" style="1" customWidth="1"/>
    <col min="9745" max="9745" width="15.7109375" style="1" customWidth="1"/>
    <col min="9746" max="9746" width="14.85546875" style="1" customWidth="1"/>
    <col min="9747" max="9993" width="9.140625" style="1"/>
    <col min="9994" max="9994" width="68.28515625" style="1" customWidth="1"/>
    <col min="9995" max="9996" width="9.140625" style="1"/>
    <col min="9997" max="9997" width="9.28515625" style="1" bestFit="1" customWidth="1"/>
    <col min="9998" max="9998" width="14.7109375" style="1" customWidth="1"/>
    <col min="9999" max="9999" width="20.5703125" style="1" customWidth="1"/>
    <col min="10000" max="10000" width="15.85546875" style="1" customWidth="1"/>
    <col min="10001" max="10001" width="15.7109375" style="1" customWidth="1"/>
    <col min="10002" max="10002" width="14.85546875" style="1" customWidth="1"/>
    <col min="10003" max="10249" width="9.140625" style="1"/>
    <col min="10250" max="10250" width="68.28515625" style="1" customWidth="1"/>
    <col min="10251" max="10252" width="9.140625" style="1"/>
    <col min="10253" max="10253" width="9.28515625" style="1" bestFit="1" customWidth="1"/>
    <col min="10254" max="10254" width="14.7109375" style="1" customWidth="1"/>
    <col min="10255" max="10255" width="20.5703125" style="1" customWidth="1"/>
    <col min="10256" max="10256" width="15.85546875" style="1" customWidth="1"/>
    <col min="10257" max="10257" width="15.7109375" style="1" customWidth="1"/>
    <col min="10258" max="10258" width="14.85546875" style="1" customWidth="1"/>
    <col min="10259" max="10505" width="9.140625" style="1"/>
    <col min="10506" max="10506" width="68.28515625" style="1" customWidth="1"/>
    <col min="10507" max="10508" width="9.140625" style="1"/>
    <col min="10509" max="10509" width="9.28515625" style="1" bestFit="1" customWidth="1"/>
    <col min="10510" max="10510" width="14.7109375" style="1" customWidth="1"/>
    <col min="10511" max="10511" width="20.5703125" style="1" customWidth="1"/>
    <col min="10512" max="10512" width="15.85546875" style="1" customWidth="1"/>
    <col min="10513" max="10513" width="15.7109375" style="1" customWidth="1"/>
    <col min="10514" max="10514" width="14.85546875" style="1" customWidth="1"/>
    <col min="10515" max="10761" width="9.140625" style="1"/>
    <col min="10762" max="10762" width="68.28515625" style="1" customWidth="1"/>
    <col min="10763" max="10764" width="9.140625" style="1"/>
    <col min="10765" max="10765" width="9.28515625" style="1" bestFit="1" customWidth="1"/>
    <col min="10766" max="10766" width="14.7109375" style="1" customWidth="1"/>
    <col min="10767" max="10767" width="20.5703125" style="1" customWidth="1"/>
    <col min="10768" max="10768" width="15.85546875" style="1" customWidth="1"/>
    <col min="10769" max="10769" width="15.7109375" style="1" customWidth="1"/>
    <col min="10770" max="10770" width="14.85546875" style="1" customWidth="1"/>
    <col min="10771" max="11017" width="9.140625" style="1"/>
    <col min="11018" max="11018" width="68.28515625" style="1" customWidth="1"/>
    <col min="11019" max="11020" width="9.140625" style="1"/>
    <col min="11021" max="11021" width="9.28515625" style="1" bestFit="1" customWidth="1"/>
    <col min="11022" max="11022" width="14.7109375" style="1" customWidth="1"/>
    <col min="11023" max="11023" width="20.5703125" style="1" customWidth="1"/>
    <col min="11024" max="11024" width="15.85546875" style="1" customWidth="1"/>
    <col min="11025" max="11025" width="15.7109375" style="1" customWidth="1"/>
    <col min="11026" max="11026" width="14.85546875" style="1" customWidth="1"/>
    <col min="11027" max="11273" width="9.140625" style="1"/>
    <col min="11274" max="11274" width="68.28515625" style="1" customWidth="1"/>
    <col min="11275" max="11276" width="9.140625" style="1"/>
    <col min="11277" max="11277" width="9.28515625" style="1" bestFit="1" customWidth="1"/>
    <col min="11278" max="11278" width="14.7109375" style="1" customWidth="1"/>
    <col min="11279" max="11279" width="20.5703125" style="1" customWidth="1"/>
    <col min="11280" max="11280" width="15.85546875" style="1" customWidth="1"/>
    <col min="11281" max="11281" width="15.7109375" style="1" customWidth="1"/>
    <col min="11282" max="11282" width="14.85546875" style="1" customWidth="1"/>
    <col min="11283" max="11529" width="9.140625" style="1"/>
    <col min="11530" max="11530" width="68.28515625" style="1" customWidth="1"/>
    <col min="11531" max="11532" width="9.140625" style="1"/>
    <col min="11533" max="11533" width="9.28515625" style="1" bestFit="1" customWidth="1"/>
    <col min="11534" max="11534" width="14.7109375" style="1" customWidth="1"/>
    <col min="11535" max="11535" width="20.5703125" style="1" customWidth="1"/>
    <col min="11536" max="11536" width="15.85546875" style="1" customWidth="1"/>
    <col min="11537" max="11537" width="15.7109375" style="1" customWidth="1"/>
    <col min="11538" max="11538" width="14.85546875" style="1" customWidth="1"/>
    <col min="11539" max="11785" width="9.140625" style="1"/>
    <col min="11786" max="11786" width="68.28515625" style="1" customWidth="1"/>
    <col min="11787" max="11788" width="9.140625" style="1"/>
    <col min="11789" max="11789" width="9.28515625" style="1" bestFit="1" customWidth="1"/>
    <col min="11790" max="11790" width="14.7109375" style="1" customWidth="1"/>
    <col min="11791" max="11791" width="20.5703125" style="1" customWidth="1"/>
    <col min="11792" max="11792" width="15.85546875" style="1" customWidth="1"/>
    <col min="11793" max="11793" width="15.7109375" style="1" customWidth="1"/>
    <col min="11794" max="11794" width="14.85546875" style="1" customWidth="1"/>
    <col min="11795" max="12041" width="9.140625" style="1"/>
    <col min="12042" max="12042" width="68.28515625" style="1" customWidth="1"/>
    <col min="12043" max="12044" width="9.140625" style="1"/>
    <col min="12045" max="12045" width="9.28515625" style="1" bestFit="1" customWidth="1"/>
    <col min="12046" max="12046" width="14.7109375" style="1" customWidth="1"/>
    <col min="12047" max="12047" width="20.5703125" style="1" customWidth="1"/>
    <col min="12048" max="12048" width="15.85546875" style="1" customWidth="1"/>
    <col min="12049" max="12049" width="15.7109375" style="1" customWidth="1"/>
    <col min="12050" max="12050" width="14.85546875" style="1" customWidth="1"/>
    <col min="12051" max="12297" width="9.140625" style="1"/>
    <col min="12298" max="12298" width="68.28515625" style="1" customWidth="1"/>
    <col min="12299" max="12300" width="9.140625" style="1"/>
    <col min="12301" max="12301" width="9.28515625" style="1" bestFit="1" customWidth="1"/>
    <col min="12302" max="12302" width="14.7109375" style="1" customWidth="1"/>
    <col min="12303" max="12303" width="20.5703125" style="1" customWidth="1"/>
    <col min="12304" max="12304" width="15.85546875" style="1" customWidth="1"/>
    <col min="12305" max="12305" width="15.7109375" style="1" customWidth="1"/>
    <col min="12306" max="12306" width="14.85546875" style="1" customWidth="1"/>
    <col min="12307" max="12553" width="9.140625" style="1"/>
    <col min="12554" max="12554" width="68.28515625" style="1" customWidth="1"/>
    <col min="12555" max="12556" width="9.140625" style="1"/>
    <col min="12557" max="12557" width="9.28515625" style="1" bestFit="1" customWidth="1"/>
    <col min="12558" max="12558" width="14.7109375" style="1" customWidth="1"/>
    <col min="12559" max="12559" width="20.5703125" style="1" customWidth="1"/>
    <col min="12560" max="12560" width="15.85546875" style="1" customWidth="1"/>
    <col min="12561" max="12561" width="15.7109375" style="1" customWidth="1"/>
    <col min="12562" max="12562" width="14.85546875" style="1" customWidth="1"/>
    <col min="12563" max="12809" width="9.140625" style="1"/>
    <col min="12810" max="12810" width="68.28515625" style="1" customWidth="1"/>
    <col min="12811" max="12812" width="9.140625" style="1"/>
    <col min="12813" max="12813" width="9.28515625" style="1" bestFit="1" customWidth="1"/>
    <col min="12814" max="12814" width="14.7109375" style="1" customWidth="1"/>
    <col min="12815" max="12815" width="20.5703125" style="1" customWidth="1"/>
    <col min="12816" max="12816" width="15.85546875" style="1" customWidth="1"/>
    <col min="12817" max="12817" width="15.7109375" style="1" customWidth="1"/>
    <col min="12818" max="12818" width="14.85546875" style="1" customWidth="1"/>
    <col min="12819" max="13065" width="9.140625" style="1"/>
    <col min="13066" max="13066" width="68.28515625" style="1" customWidth="1"/>
    <col min="13067" max="13068" width="9.140625" style="1"/>
    <col min="13069" max="13069" width="9.28515625" style="1" bestFit="1" customWidth="1"/>
    <col min="13070" max="13070" width="14.7109375" style="1" customWidth="1"/>
    <col min="13071" max="13071" width="20.5703125" style="1" customWidth="1"/>
    <col min="13072" max="13072" width="15.85546875" style="1" customWidth="1"/>
    <col min="13073" max="13073" width="15.7109375" style="1" customWidth="1"/>
    <col min="13074" max="13074" width="14.85546875" style="1" customWidth="1"/>
    <col min="13075" max="13321" width="9.140625" style="1"/>
    <col min="13322" max="13322" width="68.28515625" style="1" customWidth="1"/>
    <col min="13323" max="13324" width="9.140625" style="1"/>
    <col min="13325" max="13325" width="9.28515625" style="1" bestFit="1" customWidth="1"/>
    <col min="13326" max="13326" width="14.7109375" style="1" customWidth="1"/>
    <col min="13327" max="13327" width="20.5703125" style="1" customWidth="1"/>
    <col min="13328" max="13328" width="15.85546875" style="1" customWidth="1"/>
    <col min="13329" max="13329" width="15.7109375" style="1" customWidth="1"/>
    <col min="13330" max="13330" width="14.85546875" style="1" customWidth="1"/>
    <col min="13331" max="13577" width="9.140625" style="1"/>
    <col min="13578" max="13578" width="68.28515625" style="1" customWidth="1"/>
    <col min="13579" max="13580" width="9.140625" style="1"/>
    <col min="13581" max="13581" width="9.28515625" style="1" bestFit="1" customWidth="1"/>
    <col min="13582" max="13582" width="14.7109375" style="1" customWidth="1"/>
    <col min="13583" max="13583" width="20.5703125" style="1" customWidth="1"/>
    <col min="13584" max="13584" width="15.85546875" style="1" customWidth="1"/>
    <col min="13585" max="13585" width="15.7109375" style="1" customWidth="1"/>
    <col min="13586" max="13586" width="14.85546875" style="1" customWidth="1"/>
    <col min="13587" max="13833" width="9.140625" style="1"/>
    <col min="13834" max="13834" width="68.28515625" style="1" customWidth="1"/>
    <col min="13835" max="13836" width="9.140625" style="1"/>
    <col min="13837" max="13837" width="9.28515625" style="1" bestFit="1" customWidth="1"/>
    <col min="13838" max="13838" width="14.7109375" style="1" customWidth="1"/>
    <col min="13839" max="13839" width="20.5703125" style="1" customWidth="1"/>
    <col min="13840" max="13840" width="15.85546875" style="1" customWidth="1"/>
    <col min="13841" max="13841" width="15.7109375" style="1" customWidth="1"/>
    <col min="13842" max="13842" width="14.85546875" style="1" customWidth="1"/>
    <col min="13843" max="14089" width="9.140625" style="1"/>
    <col min="14090" max="14090" width="68.28515625" style="1" customWidth="1"/>
    <col min="14091" max="14092" width="9.140625" style="1"/>
    <col min="14093" max="14093" width="9.28515625" style="1" bestFit="1" customWidth="1"/>
    <col min="14094" max="14094" width="14.7109375" style="1" customWidth="1"/>
    <col min="14095" max="14095" width="20.5703125" style="1" customWidth="1"/>
    <col min="14096" max="14096" width="15.85546875" style="1" customWidth="1"/>
    <col min="14097" max="14097" width="15.7109375" style="1" customWidth="1"/>
    <col min="14098" max="14098" width="14.85546875" style="1" customWidth="1"/>
    <col min="14099" max="14345" width="9.140625" style="1"/>
    <col min="14346" max="14346" width="68.28515625" style="1" customWidth="1"/>
    <col min="14347" max="14348" width="9.140625" style="1"/>
    <col min="14349" max="14349" width="9.28515625" style="1" bestFit="1" customWidth="1"/>
    <col min="14350" max="14350" width="14.7109375" style="1" customWidth="1"/>
    <col min="14351" max="14351" width="20.5703125" style="1" customWidth="1"/>
    <col min="14352" max="14352" width="15.85546875" style="1" customWidth="1"/>
    <col min="14353" max="14353" width="15.7109375" style="1" customWidth="1"/>
    <col min="14354" max="14354" width="14.85546875" style="1" customWidth="1"/>
    <col min="14355" max="14601" width="9.140625" style="1"/>
    <col min="14602" max="14602" width="68.28515625" style="1" customWidth="1"/>
    <col min="14603" max="14604" width="9.140625" style="1"/>
    <col min="14605" max="14605" width="9.28515625" style="1" bestFit="1" customWidth="1"/>
    <col min="14606" max="14606" width="14.7109375" style="1" customWidth="1"/>
    <col min="14607" max="14607" width="20.5703125" style="1" customWidth="1"/>
    <col min="14608" max="14608" width="15.85546875" style="1" customWidth="1"/>
    <col min="14609" max="14609" width="15.7109375" style="1" customWidth="1"/>
    <col min="14610" max="14610" width="14.85546875" style="1" customWidth="1"/>
    <col min="14611" max="14857" width="9.140625" style="1"/>
    <col min="14858" max="14858" width="68.28515625" style="1" customWidth="1"/>
    <col min="14859" max="14860" width="9.140625" style="1"/>
    <col min="14861" max="14861" width="9.28515625" style="1" bestFit="1" customWidth="1"/>
    <col min="14862" max="14862" width="14.7109375" style="1" customWidth="1"/>
    <col min="14863" max="14863" width="20.5703125" style="1" customWidth="1"/>
    <col min="14864" max="14864" width="15.85546875" style="1" customWidth="1"/>
    <col min="14865" max="14865" width="15.7109375" style="1" customWidth="1"/>
    <col min="14866" max="14866" width="14.85546875" style="1" customWidth="1"/>
    <col min="14867" max="15113" width="9.140625" style="1"/>
    <col min="15114" max="15114" width="68.28515625" style="1" customWidth="1"/>
    <col min="15115" max="15116" width="9.140625" style="1"/>
    <col min="15117" max="15117" width="9.28515625" style="1" bestFit="1" customWidth="1"/>
    <col min="15118" max="15118" width="14.7109375" style="1" customWidth="1"/>
    <col min="15119" max="15119" width="20.5703125" style="1" customWidth="1"/>
    <col min="15120" max="15120" width="15.85546875" style="1" customWidth="1"/>
    <col min="15121" max="15121" width="15.7109375" style="1" customWidth="1"/>
    <col min="15122" max="15122" width="14.85546875" style="1" customWidth="1"/>
    <col min="15123" max="15369" width="9.140625" style="1"/>
    <col min="15370" max="15370" width="68.28515625" style="1" customWidth="1"/>
    <col min="15371" max="15372" width="9.140625" style="1"/>
    <col min="15373" max="15373" width="9.28515625" style="1" bestFit="1" customWidth="1"/>
    <col min="15374" max="15374" width="14.7109375" style="1" customWidth="1"/>
    <col min="15375" max="15375" width="20.5703125" style="1" customWidth="1"/>
    <col min="15376" max="15376" width="15.85546875" style="1" customWidth="1"/>
    <col min="15377" max="15377" width="15.7109375" style="1" customWidth="1"/>
    <col min="15378" max="15378" width="14.85546875" style="1" customWidth="1"/>
    <col min="15379" max="15625" width="9.140625" style="1"/>
    <col min="15626" max="15626" width="68.28515625" style="1" customWidth="1"/>
    <col min="15627" max="15628" width="9.140625" style="1"/>
    <col min="15629" max="15629" width="9.28515625" style="1" bestFit="1" customWidth="1"/>
    <col min="15630" max="15630" width="14.7109375" style="1" customWidth="1"/>
    <col min="15631" max="15631" width="20.5703125" style="1" customWidth="1"/>
    <col min="15632" max="15632" width="15.85546875" style="1" customWidth="1"/>
    <col min="15633" max="15633" width="15.7109375" style="1" customWidth="1"/>
    <col min="15634" max="15634" width="14.85546875" style="1" customWidth="1"/>
    <col min="15635" max="15881" width="9.140625" style="1"/>
    <col min="15882" max="15882" width="68.28515625" style="1" customWidth="1"/>
    <col min="15883" max="15884" width="9.140625" style="1"/>
    <col min="15885" max="15885" width="9.28515625" style="1" bestFit="1" customWidth="1"/>
    <col min="15886" max="15886" width="14.7109375" style="1" customWidth="1"/>
    <col min="15887" max="15887" width="20.5703125" style="1" customWidth="1"/>
    <col min="15888" max="15888" width="15.85546875" style="1" customWidth="1"/>
    <col min="15889" max="15889" width="15.7109375" style="1" customWidth="1"/>
    <col min="15890" max="15890" width="14.85546875" style="1" customWidth="1"/>
    <col min="15891" max="16137" width="9.140625" style="1"/>
    <col min="16138" max="16138" width="68.28515625" style="1" customWidth="1"/>
    <col min="16139" max="16140" width="9.140625" style="1"/>
    <col min="16141" max="16141" width="9.28515625" style="1" bestFit="1" customWidth="1"/>
    <col min="16142" max="16142" width="14.7109375" style="1" customWidth="1"/>
    <col min="16143" max="16143" width="20.5703125" style="1" customWidth="1"/>
    <col min="16144" max="16144" width="15.85546875" style="1" customWidth="1"/>
    <col min="16145" max="16145" width="15.7109375" style="1" customWidth="1"/>
    <col min="16146" max="16146" width="14.85546875" style="1" customWidth="1"/>
    <col min="16147" max="16384" width="9.140625" style="1"/>
  </cols>
  <sheetData>
    <row r="1" spans="1:30" ht="15" hidden="1" customHeight="1" x14ac:dyDescent="0.25">
      <c r="J1" s="277"/>
      <c r="N1" s="603"/>
      <c r="O1" s="603"/>
      <c r="P1" s="45"/>
      <c r="S1" s="603"/>
      <c r="T1" s="603"/>
      <c r="U1" s="45"/>
      <c r="W1" s="603"/>
      <c r="X1" s="603"/>
      <c r="Z1" s="603"/>
      <c r="AA1" s="603"/>
    </row>
    <row r="2" spans="1:30" ht="15" hidden="1" customHeight="1" x14ac:dyDescent="0.25">
      <c r="J2" s="277"/>
      <c r="N2" s="603"/>
      <c r="O2" s="603"/>
      <c r="P2" s="45"/>
      <c r="S2" s="603"/>
      <c r="T2" s="603"/>
      <c r="U2" s="45"/>
      <c r="W2" s="603"/>
      <c r="X2" s="603"/>
      <c r="Z2" s="603"/>
      <c r="AA2" s="603"/>
    </row>
    <row r="3" spans="1:30" ht="15" hidden="1" customHeight="1" x14ac:dyDescent="0.25">
      <c r="J3" s="277"/>
      <c r="N3" s="603"/>
      <c r="O3" s="603"/>
      <c r="P3" s="45"/>
      <c r="S3" s="603"/>
      <c r="T3" s="603"/>
      <c r="U3" s="45"/>
      <c r="W3" s="603"/>
      <c r="X3" s="603"/>
      <c r="Z3" s="603"/>
      <c r="AA3" s="603"/>
    </row>
    <row r="4" spans="1:30" ht="15" hidden="1" customHeight="1" x14ac:dyDescent="0.25">
      <c r="H4" s="5"/>
      <c r="I4" s="5"/>
      <c r="N4" s="603"/>
      <c r="O4" s="603"/>
      <c r="P4" s="603"/>
      <c r="Q4" s="603"/>
      <c r="R4" s="603"/>
      <c r="S4" s="603"/>
    </row>
    <row r="5" spans="1:30" ht="15" hidden="1" customHeight="1" x14ac:dyDescent="0.25"/>
    <row r="6" spans="1:30" ht="25.5" customHeight="1" x14ac:dyDescent="0.3">
      <c r="B6" s="607" t="s">
        <v>593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D6" s="6"/>
    </row>
    <row r="7" spans="1:30" x14ac:dyDescent="0.25">
      <c r="J7" s="35"/>
    </row>
    <row r="8" spans="1:30" s="8" customFormat="1" ht="15" customHeight="1" x14ac:dyDescent="0.25">
      <c r="A8" s="35"/>
      <c r="B8" s="608" t="s">
        <v>0</v>
      </c>
      <c r="C8" s="556"/>
      <c r="D8" s="611" t="s">
        <v>1</v>
      </c>
      <c r="E8" s="611" t="s">
        <v>2</v>
      </c>
      <c r="F8" s="611" t="s">
        <v>23</v>
      </c>
      <c r="G8" s="611" t="s">
        <v>3</v>
      </c>
      <c r="H8" s="604" t="s">
        <v>468</v>
      </c>
      <c r="I8" s="604" t="s">
        <v>469</v>
      </c>
      <c r="J8" s="617" t="s">
        <v>613</v>
      </c>
      <c r="K8" s="618" t="s">
        <v>4</v>
      </c>
      <c r="L8" s="619"/>
      <c r="M8" s="620" t="s">
        <v>470</v>
      </c>
      <c r="N8" s="622" t="s">
        <v>4</v>
      </c>
      <c r="O8" s="623"/>
      <c r="P8" s="613" t="s">
        <v>391</v>
      </c>
      <c r="Q8" s="620" t="s">
        <v>471</v>
      </c>
      <c r="R8" s="626" t="s">
        <v>440</v>
      </c>
      <c r="S8" s="629" t="s">
        <v>399</v>
      </c>
      <c r="T8" s="632" t="s">
        <v>397</v>
      </c>
      <c r="U8" s="613" t="s">
        <v>392</v>
      </c>
      <c r="V8" s="620" t="s">
        <v>451</v>
      </c>
      <c r="W8" s="626" t="s">
        <v>454</v>
      </c>
      <c r="X8" s="632" t="s">
        <v>455</v>
      </c>
      <c r="Y8" s="613" t="s">
        <v>441</v>
      </c>
      <c r="Z8" s="626" t="s">
        <v>456</v>
      </c>
      <c r="AA8" s="632" t="s">
        <v>457</v>
      </c>
      <c r="AB8" s="624" t="s">
        <v>27</v>
      </c>
    </row>
    <row r="9" spans="1:30" s="8" customFormat="1" ht="15" customHeight="1" x14ac:dyDescent="0.2">
      <c r="A9" s="35"/>
      <c r="B9" s="609"/>
      <c r="C9" s="554"/>
      <c r="D9" s="612"/>
      <c r="E9" s="612"/>
      <c r="F9" s="612"/>
      <c r="G9" s="612"/>
      <c r="H9" s="605"/>
      <c r="I9" s="605"/>
      <c r="J9" s="605"/>
      <c r="K9" s="616" t="s">
        <v>5</v>
      </c>
      <c r="L9" s="616" t="s">
        <v>26</v>
      </c>
      <c r="M9" s="621"/>
      <c r="N9" s="616" t="s">
        <v>5</v>
      </c>
      <c r="O9" s="616" t="s">
        <v>26</v>
      </c>
      <c r="P9" s="614"/>
      <c r="Q9" s="621"/>
      <c r="R9" s="627"/>
      <c r="S9" s="630"/>
      <c r="T9" s="633"/>
      <c r="U9" s="614"/>
      <c r="V9" s="621"/>
      <c r="W9" s="627"/>
      <c r="X9" s="633"/>
      <c r="Y9" s="614"/>
      <c r="Z9" s="627"/>
      <c r="AA9" s="633"/>
      <c r="AB9" s="625"/>
    </row>
    <row r="10" spans="1:30" s="8" customFormat="1" ht="15" customHeight="1" x14ac:dyDescent="0.2">
      <c r="A10" s="35"/>
      <c r="B10" s="609"/>
      <c r="C10" s="554"/>
      <c r="D10" s="612"/>
      <c r="E10" s="612"/>
      <c r="F10" s="612"/>
      <c r="G10" s="612"/>
      <c r="H10" s="605"/>
      <c r="I10" s="605"/>
      <c r="J10" s="605"/>
      <c r="K10" s="612"/>
      <c r="L10" s="612"/>
      <c r="M10" s="621"/>
      <c r="N10" s="612"/>
      <c r="O10" s="612"/>
      <c r="P10" s="614"/>
      <c r="Q10" s="621"/>
      <c r="R10" s="627"/>
      <c r="S10" s="630"/>
      <c r="T10" s="633"/>
      <c r="U10" s="614"/>
      <c r="V10" s="621"/>
      <c r="W10" s="627"/>
      <c r="X10" s="633"/>
      <c r="Y10" s="614"/>
      <c r="Z10" s="627"/>
      <c r="AA10" s="633"/>
      <c r="AB10" s="625"/>
    </row>
    <row r="11" spans="1:30" s="8" customFormat="1" ht="87" customHeight="1" x14ac:dyDescent="0.2">
      <c r="A11" s="35"/>
      <c r="B11" s="610"/>
      <c r="C11" s="554" t="s">
        <v>24</v>
      </c>
      <c r="D11" s="612"/>
      <c r="E11" s="612"/>
      <c r="F11" s="612"/>
      <c r="G11" s="612"/>
      <c r="H11" s="606"/>
      <c r="I11" s="606"/>
      <c r="J11" s="606"/>
      <c r="K11" s="612"/>
      <c r="L11" s="612"/>
      <c r="M11" s="621"/>
      <c r="N11" s="612"/>
      <c r="O11" s="612"/>
      <c r="P11" s="615"/>
      <c r="Q11" s="621"/>
      <c r="R11" s="628"/>
      <c r="S11" s="631"/>
      <c r="T11" s="634"/>
      <c r="U11" s="615"/>
      <c r="V11" s="621"/>
      <c r="W11" s="628"/>
      <c r="X11" s="634"/>
      <c r="Y11" s="615"/>
      <c r="Z11" s="628"/>
      <c r="AA11" s="634"/>
      <c r="AB11" s="625"/>
    </row>
    <row r="12" spans="1:30" s="8" customFormat="1" ht="14.25" customHeight="1" x14ac:dyDescent="0.25">
      <c r="A12" s="35"/>
      <c r="B12" s="555">
        <v>1</v>
      </c>
      <c r="C12" s="555"/>
      <c r="D12" s="556">
        <v>2</v>
      </c>
      <c r="E12" s="556">
        <v>3</v>
      </c>
      <c r="F12" s="556">
        <v>4</v>
      </c>
      <c r="G12" s="556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52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38375.1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2837.5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>
        <v>2837.5</v>
      </c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300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>
        <v>300</v>
      </c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30837.599999999999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>
        <v>1200</v>
      </c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4400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>
        <v>4400</v>
      </c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2838.4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>
        <v>2838.4</v>
      </c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700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>
        <v>205</v>
      </c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>
        <v>495</v>
      </c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70281.200000000012</v>
      </c>
      <c r="Q37" s="148">
        <f t="shared" si="16"/>
        <v>0</v>
      </c>
      <c r="R37" s="148">
        <f t="shared" si="16"/>
        <v>69238.3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 t="shared" ref="H38:AB38" si="17">SUM(H39:H45)</f>
        <v>57258.2</v>
      </c>
      <c r="I38" s="319">
        <f t="shared" si="17"/>
        <v>57638</v>
      </c>
      <c r="J38" s="319">
        <f t="shared" si="17"/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66104.200000000012</v>
      </c>
      <c r="Q38" s="319">
        <f t="shared" si="17"/>
        <v>0</v>
      </c>
      <c r="R38" s="319">
        <f t="shared" si="17"/>
        <v>65061.3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>
        <v>31739.9</v>
      </c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727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367.3</v>
      </c>
      <c r="Q42" s="319"/>
      <c r="R42" s="325">
        <v>367.3</v>
      </c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>
        <v>1742.6</v>
      </c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4177</v>
      </c>
      <c r="Q46" s="319">
        <f>SUM(Q48+Q47)</f>
        <v>0</v>
      </c>
      <c r="R46" s="319">
        <f>SUM(R48+R47)</f>
        <v>4177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4177</v>
      </c>
      <c r="Q47" s="319"/>
      <c r="R47" s="325">
        <v>4177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262362.69999999995</v>
      </c>
      <c r="Q50" s="148">
        <f t="shared" si="19"/>
        <v>326840.59999999998</v>
      </c>
      <c r="R50" s="148">
        <f t="shared" si="19"/>
        <v>251877.7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292405.10000000003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7173.0999999999995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>
        <v>168.2</v>
      </c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>
        <v>850</v>
      </c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>
        <v>350</v>
      </c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>
        <v>3575</v>
      </c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>
        <v>2000</v>
      </c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>
        <v>229.9</v>
      </c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3770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>
        <v>3770</v>
      </c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248911.69999999998</v>
      </c>
      <c r="Q65" s="319">
        <f t="shared" ref="Q65:AA65" si="23">SUM(Q66+Q70+Q78+Q84+Q74+Q90)</f>
        <v>326840.59999999998</v>
      </c>
      <c r="R65" s="319">
        <f t="shared" si="23"/>
        <v>240934.6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114386.09999999999</v>
      </c>
      <c r="Q66" s="250">
        <f>SUM(Q67:Q69)</f>
        <v>124039.70000000001</v>
      </c>
      <c r="R66" s="251">
        <f>SUM(R67:R69)</f>
        <v>112371.70000000001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18534</v>
      </c>
      <c r="Q67" s="379">
        <v>21798.400000000001</v>
      </c>
      <c r="R67" s="380">
        <v>18032.7</v>
      </c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56336.9</v>
      </c>
      <c r="Q68" s="379">
        <v>61147.3</v>
      </c>
      <c r="R68" s="380">
        <v>55378.1</v>
      </c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39515.199999999997</v>
      </c>
      <c r="Q69" s="379">
        <v>41094</v>
      </c>
      <c r="R69" s="380">
        <v>38960.9</v>
      </c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>
        <v>563.29999999999995</v>
      </c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132511.4</v>
      </c>
      <c r="Q78" s="250">
        <f t="shared" si="30"/>
        <v>118173.8</v>
      </c>
      <c r="R78" s="251">
        <f t="shared" si="30"/>
        <v>128562.9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58298.7</v>
      </c>
      <c r="Q80" s="379">
        <v>31857.7</v>
      </c>
      <c r="R80" s="380">
        <v>57009.599999999999</v>
      </c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19081.5</v>
      </c>
      <c r="Q81" s="379">
        <v>18012.2</v>
      </c>
      <c r="R81" s="380">
        <v>18732.099999999999</v>
      </c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27316.9</v>
      </c>
      <c r="Q82" s="379">
        <v>24142.5</v>
      </c>
      <c r="R82" s="380">
        <v>25689.5</v>
      </c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27814.3</v>
      </c>
      <c r="Q83" s="379">
        <v>26638.2</v>
      </c>
      <c r="R83" s="380">
        <v>27131.7</v>
      </c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1450.9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300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300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12511.3</v>
      </c>
      <c r="Q101" s="148">
        <f t="shared" si="36"/>
        <v>0</v>
      </c>
      <c r="R101" s="148">
        <f t="shared" si="36"/>
        <v>5512.8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6111.3</v>
      </c>
      <c r="Q102" s="319">
        <f>SUM(S102:T102)</f>
        <v>0</v>
      </c>
      <c r="R102" s="325">
        <v>5512.8</v>
      </c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8.5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262184.09999999998</v>
      </c>
      <c r="Q104" s="148">
        <f t="shared" si="37"/>
        <v>4823.7</v>
      </c>
      <c r="R104" s="148">
        <f t="shared" si="37"/>
        <v>148353.5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151213.70000000001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256252.3</v>
      </c>
      <c r="Q105" s="319">
        <f t="shared" ref="Q105:Z105" si="38">SUM(Q106+Q107+Q108+Q109+Q110+Q111+Q112+Q113+Q118+Q119+Q124+Q129)</f>
        <v>4823.7</v>
      </c>
      <c r="R105" s="319">
        <f t="shared" si="38"/>
        <v>144153.5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>
        <v>6400</v>
      </c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>
        <v>2840</v>
      </c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728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>
        <v>1275</v>
      </c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7713.9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101160.4</v>
      </c>
      <c r="Q119" s="250">
        <f t="shared" si="39"/>
        <v>0</v>
      </c>
      <c r="R119" s="251">
        <f>SUM(R120:R123)</f>
        <v>97307.1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40896.6</v>
      </c>
      <c r="Q120" s="390"/>
      <c r="R120" s="380">
        <v>38501.300000000003</v>
      </c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18306.5</v>
      </c>
      <c r="Q121" s="390"/>
      <c r="R121" s="380">
        <v>17629.400000000001</v>
      </c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21934.3</v>
      </c>
      <c r="Q122" s="390"/>
      <c r="R122" s="380">
        <v>21177.4</v>
      </c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20023</v>
      </c>
      <c r="Q123" s="390"/>
      <c r="R123" s="380">
        <v>19999</v>
      </c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80">
        <v>150.5</v>
      </c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37285.4</v>
      </c>
      <c r="Q129" s="250">
        <f>SUM(Q130:Q131)</f>
        <v>0</v>
      </c>
      <c r="R129" s="251">
        <v>36331.4</v>
      </c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4200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>
        <v>4200</v>
      </c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73076.399999999994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>
        <v>37952.1</v>
      </c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>
        <v>425.3</v>
      </c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>
        <v>1149</v>
      </c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11400.7</v>
      </c>
      <c r="R162" s="148">
        <f t="shared" si="49"/>
        <v>57297.3</v>
      </c>
      <c r="S162" s="148">
        <f t="shared" si="49"/>
        <v>0</v>
      </c>
      <c r="T162" s="148">
        <f t="shared" si="49"/>
        <v>69550.099999999991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126847.4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11400.7</v>
      </c>
      <c r="R168" s="319">
        <f t="shared" si="51"/>
        <v>0</v>
      </c>
      <c r="S168" s="319">
        <f t="shared" si="51"/>
        <v>0</v>
      </c>
      <c r="T168" s="319">
        <f t="shared" si="51"/>
        <v>11400.7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7.5</v>
      </c>
      <c r="R172" s="325">
        <v>0</v>
      </c>
      <c r="S172" s="324"/>
      <c r="T172" s="409">
        <v>7.5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21954.1</v>
      </c>
      <c r="Q191" s="148">
        <f t="shared" si="55"/>
        <v>0</v>
      </c>
      <c r="R191" s="148">
        <f t="shared" si="55"/>
        <v>15185.5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15434.9</v>
      </c>
      <c r="Q192" s="319"/>
      <c r="R192" s="325">
        <v>15185.5</v>
      </c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6519.2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93587.1</v>
      </c>
      <c r="S229" s="148">
        <f t="shared" si="63"/>
        <v>0</v>
      </c>
      <c r="T229" s="148">
        <f t="shared" si="63"/>
        <v>86061.6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179648.7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42289.1</v>
      </c>
      <c r="S230" s="319">
        <f t="shared" si="64"/>
        <v>0</v>
      </c>
      <c r="T230" s="319">
        <f t="shared" si="64"/>
        <v>44064.7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724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38814.6</v>
      </c>
      <c r="S231" s="324"/>
      <c r="T231" s="409">
        <v>336</v>
      </c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5388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5388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>
        <v>5388</v>
      </c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925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575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>
        <v>442.3</v>
      </c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350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1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>
        <v>350</v>
      </c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52.5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99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810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>
        <v>810</v>
      </c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589470.10000000009</v>
      </c>
      <c r="Q285" s="148">
        <f t="shared" si="77"/>
        <v>34293</v>
      </c>
      <c r="R285" s="148">
        <f t="shared" si="77"/>
        <v>425632.2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1971284.8999999997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423132.70000000007</v>
      </c>
      <c r="Q286" s="319">
        <f t="shared" si="78"/>
        <v>34293</v>
      </c>
      <c r="R286" s="319">
        <f t="shared" si="78"/>
        <v>345338.9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>
        <v>4500</v>
      </c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>
        <v>22315.3</v>
      </c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>
        <v>201.4</v>
      </c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>
        <v>1045.9000000000001</v>
      </c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189210.40000000005</v>
      </c>
      <c r="Q318" s="250">
        <f>SUM(Q319:Q332)</f>
        <v>0</v>
      </c>
      <c r="R318" s="251">
        <f>SUM(R319:R355)</f>
        <v>163756.5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9225.7000000000007</v>
      </c>
      <c r="Q319" s="390"/>
      <c r="R319" s="380">
        <v>8294.5</v>
      </c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18101.900000000001</v>
      </c>
      <c r="Q320" s="390"/>
      <c r="R320" s="380">
        <v>15052.1</v>
      </c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10056.5</v>
      </c>
      <c r="Q321" s="390"/>
      <c r="R321" s="380">
        <v>8445.6</v>
      </c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8680.5</v>
      </c>
      <c r="Q322" s="390"/>
      <c r="R322" s="380">
        <v>7913.6</v>
      </c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9519.6</v>
      </c>
      <c r="Q323" s="390"/>
      <c r="R323" s="380">
        <v>8782.7000000000007</v>
      </c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22837</v>
      </c>
      <c r="Q324" s="390"/>
      <c r="R324" s="380">
        <v>19391.099999999999</v>
      </c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10435.700000000001</v>
      </c>
      <c r="Q325" s="390"/>
      <c r="R325" s="380">
        <v>9045.6</v>
      </c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18945.400000000001</v>
      </c>
      <c r="Q326" s="390"/>
      <c r="R326" s="380">
        <v>16163.9</v>
      </c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13586.2</v>
      </c>
      <c r="Q327" s="390"/>
      <c r="R327" s="380">
        <v>11651.7</v>
      </c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0.25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10713.3</v>
      </c>
      <c r="Q328" s="390"/>
      <c r="R328" s="380">
        <v>9459.6</v>
      </c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0.25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10748.2</v>
      </c>
      <c r="Q330" s="390"/>
      <c r="R330" s="380">
        <v>8607.2999999999993</v>
      </c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18563.099999999999</v>
      </c>
      <c r="Q332" s="390"/>
      <c r="R332" s="380">
        <v>17201.8</v>
      </c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19408.2</v>
      </c>
      <c r="Q333" s="390"/>
      <c r="R333" s="380">
        <v>17379.5</v>
      </c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8389.1</v>
      </c>
      <c r="Q355" s="319"/>
      <c r="R355" s="380">
        <v>6367.5</v>
      </c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133061.9</v>
      </c>
      <c r="Q356" s="250">
        <f t="shared" si="94"/>
        <v>0</v>
      </c>
      <c r="R356" s="251">
        <f t="shared" si="94"/>
        <v>116601.1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21488.400000000001</v>
      </c>
      <c r="Q357" s="390"/>
      <c r="R357" s="380">
        <v>19633</v>
      </c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10143.299999999999</v>
      </c>
      <c r="Q358" s="390"/>
      <c r="R358" s="380">
        <v>9033.2000000000007</v>
      </c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11666.5</v>
      </c>
      <c r="Q359" s="390"/>
      <c r="R359" s="380">
        <v>8991.2000000000007</v>
      </c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28401.399999999998</v>
      </c>
      <c r="Q360" s="452">
        <f t="shared" si="95"/>
        <v>0</v>
      </c>
      <c r="R360" s="453">
        <f>SUM(R361:R363)</f>
        <v>24205.7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8979.7999999999993</v>
      </c>
      <c r="Q361" s="390"/>
      <c r="R361" s="380">
        <v>8366.5</v>
      </c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1656.3</v>
      </c>
      <c r="Q362" s="390"/>
      <c r="R362" s="380">
        <v>962</v>
      </c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17765.3</v>
      </c>
      <c r="Q363" s="390"/>
      <c r="R363" s="380">
        <v>14877.2</v>
      </c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12032.2</v>
      </c>
      <c r="Q364" s="390"/>
      <c r="R364" s="380">
        <v>11040.1</v>
      </c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9057.6</v>
      </c>
      <c r="Q365" s="390"/>
      <c r="R365" s="380">
        <v>8321.4</v>
      </c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7769.8</v>
      </c>
      <c r="Q366" s="390"/>
      <c r="R366" s="380">
        <v>6066.9</v>
      </c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32502.7</v>
      </c>
      <c r="Q367" s="390"/>
      <c r="R367" s="380">
        <v>29309.599999999999</v>
      </c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37023.5</v>
      </c>
      <c r="Q368" s="319"/>
      <c r="R368" s="325">
        <v>36618.699999999997</v>
      </c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27707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>
        <v>13000</v>
      </c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>
        <v>14707</v>
      </c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65361</v>
      </c>
      <c r="Q374" s="319">
        <f t="shared" si="97"/>
        <v>0</v>
      </c>
      <c r="R374" s="319">
        <f t="shared" si="97"/>
        <v>52586.3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52826.1</v>
      </c>
      <c r="Q375" s="250">
        <f t="shared" si="98"/>
        <v>0</v>
      </c>
      <c r="R375" s="251">
        <f t="shared" si="98"/>
        <v>46455.3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35761.599999999999</v>
      </c>
      <c r="Q376" s="379"/>
      <c r="R376" s="380">
        <v>30011.3</v>
      </c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17064.5</v>
      </c>
      <c r="Q377" s="379"/>
      <c r="R377" s="380">
        <v>16444</v>
      </c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>
        <v>3660</v>
      </c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hidden="1" customHeight="1" x14ac:dyDescent="0.25">
      <c r="A380" s="34">
        <v>540</v>
      </c>
      <c r="B380" s="353" t="s">
        <v>717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>
        <v>2471</v>
      </c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99" hidden="1" customHeight="1" x14ac:dyDescent="0.25">
      <c r="A382" s="34">
        <v>530</v>
      </c>
      <c r="B382" s="353" t="s">
        <v>715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86.25" hidden="1" customHeight="1" x14ac:dyDescent="0.25">
      <c r="B383" s="464" t="s">
        <v>716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538">
        <v>75.5</v>
      </c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1000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>
        <v>1000</v>
      </c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314379.2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162989.6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>
        <v>4895.3999999999996</v>
      </c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>
        <v>153098.29999999999</v>
      </c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>
        <v>1971.7</v>
      </c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>
        <v>524.20000000000005</v>
      </c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5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6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23100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23100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2433610.4000000004</v>
      </c>
      <c r="Q408" s="123">
        <f t="shared" si="111"/>
        <v>607450.19999999995</v>
      </c>
      <c r="R408" s="123">
        <f t="shared" si="111"/>
        <v>1682122.5</v>
      </c>
      <c r="S408" s="123">
        <f t="shared" si="111"/>
        <v>276912.90000000002</v>
      </c>
      <c r="T408" s="123">
        <f t="shared" si="111"/>
        <v>1837038.6999999997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7" t="s">
        <v>221</v>
      </c>
      <c r="C410" s="640" t="s">
        <v>24</v>
      </c>
      <c r="D410" s="643" t="s">
        <v>1</v>
      </c>
      <c r="E410" s="643" t="s">
        <v>2</v>
      </c>
      <c r="F410" s="643" t="s">
        <v>23</v>
      </c>
      <c r="G410" s="643" t="s">
        <v>3</v>
      </c>
      <c r="H410" s="659" t="s">
        <v>390</v>
      </c>
      <c r="I410" s="305"/>
      <c r="J410" s="281"/>
      <c r="K410" s="662" t="s">
        <v>4</v>
      </c>
      <c r="L410" s="663"/>
      <c r="M410" s="657" t="s">
        <v>336</v>
      </c>
      <c r="N410" s="667" t="s">
        <v>4</v>
      </c>
      <c r="O410" s="668"/>
      <c r="P410" s="654" t="s">
        <v>278</v>
      </c>
      <c r="Q410" s="657" t="s">
        <v>281</v>
      </c>
      <c r="R410" s="659" t="s">
        <v>390</v>
      </c>
      <c r="S410" s="662" t="s">
        <v>4</v>
      </c>
      <c r="T410" s="663"/>
      <c r="U410" s="132"/>
      <c r="V410" s="657" t="s">
        <v>280</v>
      </c>
      <c r="W410" s="645" t="s">
        <v>4</v>
      </c>
      <c r="X410" s="646"/>
      <c r="Y410" s="664" t="s">
        <v>279</v>
      </c>
      <c r="Z410" s="645" t="s">
        <v>4</v>
      </c>
      <c r="AA410" s="646"/>
      <c r="AB410" s="64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8"/>
      <c r="C411" s="641"/>
      <c r="D411" s="644"/>
      <c r="E411" s="644"/>
      <c r="F411" s="644"/>
      <c r="G411" s="644"/>
      <c r="H411" s="660"/>
      <c r="I411" s="550"/>
      <c r="J411" s="649" t="s">
        <v>329</v>
      </c>
      <c r="K411" s="652" t="s">
        <v>5</v>
      </c>
      <c r="L411" s="652" t="s">
        <v>26</v>
      </c>
      <c r="M411" s="658"/>
      <c r="N411" s="652" t="s">
        <v>5</v>
      </c>
      <c r="O411" s="652" t="s">
        <v>26</v>
      </c>
      <c r="P411" s="669"/>
      <c r="Q411" s="658"/>
      <c r="R411" s="660"/>
      <c r="S411" s="652" t="s">
        <v>5</v>
      </c>
      <c r="T411" s="652" t="s">
        <v>26</v>
      </c>
      <c r="U411" s="654" t="s">
        <v>329</v>
      </c>
      <c r="V411" s="658"/>
      <c r="W411" s="652" t="s">
        <v>5</v>
      </c>
      <c r="X411" s="652" t="s">
        <v>26</v>
      </c>
      <c r="Y411" s="665"/>
      <c r="Z411" s="652" t="s">
        <v>5</v>
      </c>
      <c r="AA411" s="652" t="s">
        <v>26</v>
      </c>
      <c r="AB411" s="64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8"/>
      <c r="C412" s="641"/>
      <c r="D412" s="644"/>
      <c r="E412" s="644"/>
      <c r="F412" s="644"/>
      <c r="G412" s="644"/>
      <c r="H412" s="660"/>
      <c r="I412" s="550"/>
      <c r="J412" s="650"/>
      <c r="K412" s="653"/>
      <c r="L412" s="653"/>
      <c r="M412" s="658"/>
      <c r="N412" s="653"/>
      <c r="O412" s="653"/>
      <c r="P412" s="669"/>
      <c r="Q412" s="658"/>
      <c r="R412" s="660"/>
      <c r="S412" s="653"/>
      <c r="T412" s="653"/>
      <c r="U412" s="655"/>
      <c r="V412" s="658"/>
      <c r="W412" s="653"/>
      <c r="X412" s="653"/>
      <c r="Y412" s="665"/>
      <c r="Z412" s="653"/>
      <c r="AA412" s="653"/>
      <c r="AB412" s="64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39"/>
      <c r="C413" s="642"/>
      <c r="D413" s="644"/>
      <c r="E413" s="644"/>
      <c r="F413" s="644"/>
      <c r="G413" s="644"/>
      <c r="H413" s="661"/>
      <c r="I413" s="551"/>
      <c r="J413" s="651"/>
      <c r="K413" s="653"/>
      <c r="L413" s="653"/>
      <c r="M413" s="658"/>
      <c r="N413" s="653"/>
      <c r="O413" s="653"/>
      <c r="P413" s="670"/>
      <c r="Q413" s="658"/>
      <c r="R413" s="661"/>
      <c r="S413" s="653"/>
      <c r="T413" s="653"/>
      <c r="U413" s="656"/>
      <c r="V413" s="658"/>
      <c r="W413" s="653"/>
      <c r="X413" s="653"/>
      <c r="Y413" s="665"/>
      <c r="Z413" s="653"/>
      <c r="AA413" s="653"/>
      <c r="AB413" s="64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53" t="s">
        <v>192</v>
      </c>
      <c r="C414" s="553"/>
      <c r="D414" s="549">
        <v>2</v>
      </c>
      <c r="E414" s="549">
        <v>3</v>
      </c>
      <c r="F414" s="549">
        <v>4</v>
      </c>
      <c r="G414" s="549">
        <v>2</v>
      </c>
      <c r="H414" s="242">
        <v>3</v>
      </c>
      <c r="I414" s="242"/>
      <c r="J414" s="106">
        <v>4</v>
      </c>
      <c r="K414" s="103"/>
      <c r="L414" s="103"/>
      <c r="M414" s="552">
        <v>6</v>
      </c>
      <c r="N414" s="553">
        <v>7</v>
      </c>
      <c r="O414" s="553">
        <v>8</v>
      </c>
      <c r="P414" s="127">
        <v>5</v>
      </c>
      <c r="Q414" s="552">
        <v>10</v>
      </c>
      <c r="R414" s="242">
        <v>6</v>
      </c>
      <c r="S414" s="553">
        <v>11</v>
      </c>
      <c r="T414" s="553">
        <v>7</v>
      </c>
      <c r="U414" s="127">
        <v>8</v>
      </c>
      <c r="V414" s="552">
        <v>14</v>
      </c>
      <c r="W414" s="553">
        <v>15</v>
      </c>
      <c r="X414" s="553">
        <v>9</v>
      </c>
      <c r="Y414" s="131">
        <v>10</v>
      </c>
      <c r="Z414" s="553"/>
      <c r="AA414" s="553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53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53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4309.1000000000004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53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>
        <v>3</v>
      </c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40159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7019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40279.9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1879622.5999999996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SUM(T29+T170+T231+T250+T293+T294+T297+T298+T299+T300+T301+T382+T395+T396+T397+T398+T399+T442+T445+T446+T447+T169+T448+T449+T400+T172+T138+T450+T296)</f>
        <v>1587477.9999999998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SUM(T24+T32+T53+T59+T113+T175+T179+T188+T189+T166+T186+T213+T217+T244+T238+T258+T260+T267+T381+T373+T167+T269+T302+T236+T295+T317)</f>
        <v>204414.7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SUM(T233)</f>
        <v>43728.7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1050830.7000000002</v>
      </c>
      <c r="Q465" s="76" t="e">
        <f t="shared" si="132"/>
        <v>#REF!</v>
      </c>
      <c r="R465" s="76">
        <f t="shared" si="132"/>
        <v>970291.70000000019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819011.40000000014</v>
      </c>
      <c r="Q466" s="155">
        <f>Q66+Q78+Q119+Q129+Q192+Q318+Q356+Q368+Q375+Q102</f>
        <v>242213.5</v>
      </c>
      <c r="R466" s="248">
        <f>R66+R78+R119+R129+R192+R318+R356+R368+R375+R102+R136+R369</f>
        <v>758703.00000000012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211588.7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2482031.4000000004</v>
      </c>
      <c r="Q473" s="76">
        <f t="shared" si="134"/>
        <v>656552.79999999993</v>
      </c>
      <c r="R473" s="76">
        <f t="shared" si="134"/>
        <v>1730488.5</v>
      </c>
      <c r="S473" s="76">
        <f t="shared" si="134"/>
        <v>369613.9</v>
      </c>
      <c r="T473" s="76">
        <f t="shared" si="134"/>
        <v>1877318.5999999996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2433610.4000000004</v>
      </c>
      <c r="Q474" s="155">
        <f t="shared" si="135"/>
        <v>607450.19999999995</v>
      </c>
      <c r="R474" s="248">
        <f t="shared" si="135"/>
        <v>1682122.5</v>
      </c>
      <c r="S474" s="168">
        <f t="shared" si="135"/>
        <v>276912.90000000002</v>
      </c>
      <c r="T474" s="168">
        <f t="shared" si="135"/>
        <v>1837038.6999999997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40279.9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66" t="s">
        <v>133</v>
      </c>
      <c r="C486" s="666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66" t="s">
        <v>137</v>
      </c>
      <c r="C490" s="666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66" t="s">
        <v>144</v>
      </c>
      <c r="C497" s="666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8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66" t="s">
        <v>150</v>
      </c>
      <c r="C503" s="666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66" t="s">
        <v>155</v>
      </c>
      <c r="C508" s="666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66" t="s">
        <v>157</v>
      </c>
      <c r="C510" s="666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66" t="s">
        <v>161</v>
      </c>
      <c r="C515" s="666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66" t="s">
        <v>166</v>
      </c>
      <c r="C520" s="666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66" t="s">
        <v>170</v>
      </c>
      <c r="C524" s="666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66" t="s">
        <v>173</v>
      </c>
      <c r="C527" s="666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280560.59999999998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280457.59999999998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278607.5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278965.09999999998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9740.9999999999982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9400.9999999999982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60199.200000000012</v>
      </c>
      <c r="P535" s="99">
        <f>SUM(P533-P530)</f>
        <v>58349.100000000035</v>
      </c>
      <c r="Q535" s="99"/>
      <c r="R535" s="275">
        <f>SUM(R533-R532)</f>
        <v>59841.600000000035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7.478850139699353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N1:O1"/>
    <mergeCell ref="S1:T1"/>
    <mergeCell ref="W1:X1"/>
    <mergeCell ref="Z1:AA1"/>
    <mergeCell ref="N2:O2"/>
    <mergeCell ref="S2:T2"/>
    <mergeCell ref="W2:X2"/>
    <mergeCell ref="Z2:AA2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O9:O11"/>
    <mergeCell ref="I8:I11"/>
    <mergeCell ref="J8:J11"/>
    <mergeCell ref="K8:L8"/>
    <mergeCell ref="M8:M11"/>
    <mergeCell ref="N8:O8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B398:B399"/>
    <mergeCell ref="B410:B413"/>
    <mergeCell ref="C410:C413"/>
    <mergeCell ref="D410:D413"/>
    <mergeCell ref="E410:E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B508:C508"/>
    <mergeCell ref="B510:C510"/>
    <mergeCell ref="B515:C515"/>
    <mergeCell ref="B520:C520"/>
    <mergeCell ref="B524:C524"/>
  </mergeCell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программы и непрограммные расхо</vt:lpstr>
      <vt:lpstr>Лист2</vt:lpstr>
      <vt:lpstr>Лист1</vt:lpstr>
      <vt:lpstr>пр.6</vt:lpstr>
      <vt:lpstr>пр.9</vt:lpstr>
      <vt:lpstr>пр.22</vt:lpstr>
      <vt:lpstr>пр.12</vt:lpstr>
      <vt:lpstr>'программы и непрограммные расхо'!Заголовки_для_печати</vt:lpstr>
      <vt:lpstr>'программы и непрограммные расхо'!Область_печати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2019-11-14T04:57:11Z</dcterms:modified>
</cp:coreProperties>
</file>