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luton\data\DEPFIN\ИСПОЛНЕНИЕ БЮДЖЕТА\2025 год исполнение бюджета\Дума\2. Проект решения Думы\"/>
    </mc:Choice>
  </mc:AlternateContent>
  <bookViews>
    <workbookView xWindow="360" yWindow="15" windowWidth="20955" windowHeight="9720"/>
  </bookViews>
  <sheets>
    <sheet name="лист 1" sheetId="1" r:id="rId1"/>
  </sheets>
  <definedNames>
    <definedName name="_xlnm.Print_Area" localSheetId="0">'лист 1'!$A$1:$E$285</definedName>
  </definedNames>
  <calcPr calcId="162913"/>
</workbook>
</file>

<file path=xl/calcChain.xml><?xml version="1.0" encoding="utf-8"?>
<calcChain xmlns="http://schemas.openxmlformats.org/spreadsheetml/2006/main">
  <c r="E284" i="1" l="1"/>
  <c r="E283" i="1" s="1"/>
  <c r="D284" i="1"/>
  <c r="D283" i="1" s="1"/>
  <c r="E281" i="1"/>
  <c r="D281" i="1"/>
  <c r="E279" i="1"/>
  <c r="E278" i="1" s="1"/>
  <c r="D279" i="1"/>
  <c r="D278" i="1" s="1"/>
  <c r="E276" i="1"/>
  <c r="E275" i="1" s="1"/>
  <c r="D276" i="1"/>
  <c r="D275" i="1" s="1"/>
  <c r="E273" i="1"/>
  <c r="E272" i="1" s="1"/>
  <c r="D273" i="1"/>
  <c r="D272" i="1" s="1"/>
  <c r="E270" i="1"/>
  <c r="D270" i="1"/>
  <c r="E268" i="1"/>
  <c r="D268" i="1"/>
  <c r="E266" i="1"/>
  <c r="D266" i="1"/>
  <c r="D259" i="1" s="1"/>
  <c r="E264" i="1"/>
  <c r="E259" i="1" s="1"/>
  <c r="D264" i="1"/>
  <c r="E262" i="1"/>
  <c r="D262" i="1"/>
  <c r="E260" i="1"/>
  <c r="D260" i="1"/>
  <c r="E257" i="1"/>
  <c r="D257" i="1"/>
  <c r="E255" i="1"/>
  <c r="D255" i="1"/>
  <c r="E253" i="1"/>
  <c r="D253" i="1"/>
  <c r="E251" i="1"/>
  <c r="D251" i="1"/>
  <c r="E249" i="1"/>
  <c r="D249" i="1"/>
  <c r="E247" i="1"/>
  <c r="D247" i="1"/>
  <c r="E245" i="1"/>
  <c r="D245" i="1"/>
  <c r="D244" i="1" s="1"/>
  <c r="E244" i="1"/>
  <c r="E242" i="1"/>
  <c r="D242" i="1"/>
  <c r="E240" i="1"/>
  <c r="D240" i="1"/>
  <c r="E238" i="1"/>
  <c r="D238" i="1"/>
  <c r="E236" i="1"/>
  <c r="D236" i="1"/>
  <c r="E234" i="1"/>
  <c r="D234" i="1"/>
  <c r="E232" i="1"/>
  <c r="D232" i="1"/>
  <c r="E230" i="1"/>
  <c r="D230" i="1"/>
  <c r="E228" i="1"/>
  <c r="D228" i="1"/>
  <c r="E226" i="1"/>
  <c r="D226" i="1"/>
  <c r="E224" i="1"/>
  <c r="D224" i="1"/>
  <c r="E222" i="1"/>
  <c r="D222" i="1"/>
  <c r="E220" i="1"/>
  <c r="D220" i="1"/>
  <c r="E218" i="1"/>
  <c r="D218" i="1"/>
  <c r="E216" i="1"/>
  <c r="D216" i="1"/>
  <c r="E214" i="1"/>
  <c r="E213" i="1" s="1"/>
  <c r="D214" i="1"/>
  <c r="E211" i="1"/>
  <c r="D211" i="1"/>
  <c r="E209" i="1"/>
  <c r="D209" i="1"/>
  <c r="D206" i="1" s="1"/>
  <c r="E207" i="1"/>
  <c r="E206" i="1" s="1"/>
  <c r="D207" i="1"/>
  <c r="E202" i="1"/>
  <c r="D202" i="1"/>
  <c r="E200" i="1"/>
  <c r="D200" i="1"/>
  <c r="D197" i="1" s="1"/>
  <c r="E198" i="1"/>
  <c r="E197" i="1" s="1"/>
  <c r="D198" i="1"/>
  <c r="E195" i="1"/>
  <c r="E194" i="1" s="1"/>
  <c r="D195" i="1"/>
  <c r="D194" i="1" s="1"/>
  <c r="E191" i="1"/>
  <c r="E183" i="1" s="1"/>
  <c r="D191" i="1"/>
  <c r="D183" i="1" s="1"/>
  <c r="E189" i="1"/>
  <c r="D189" i="1"/>
  <c r="E187" i="1"/>
  <c r="D187" i="1"/>
  <c r="E184" i="1"/>
  <c r="D184" i="1"/>
  <c r="E180" i="1"/>
  <c r="D180" i="1"/>
  <c r="E178" i="1"/>
  <c r="D178" i="1"/>
  <c r="E175" i="1"/>
  <c r="D175" i="1"/>
  <c r="E173" i="1"/>
  <c r="D173" i="1"/>
  <c r="E171" i="1"/>
  <c r="D171" i="1"/>
  <c r="E168" i="1"/>
  <c r="D168" i="1"/>
  <c r="E166" i="1"/>
  <c r="D166" i="1"/>
  <c r="E164" i="1"/>
  <c r="D164" i="1"/>
  <c r="E162" i="1"/>
  <c r="D162" i="1"/>
  <c r="E159" i="1"/>
  <c r="D159" i="1"/>
  <c r="E156" i="1"/>
  <c r="D156" i="1"/>
  <c r="E154" i="1"/>
  <c r="D154" i="1"/>
  <c r="E152" i="1"/>
  <c r="D152" i="1"/>
  <c r="E149" i="1"/>
  <c r="D149" i="1"/>
  <c r="E145" i="1"/>
  <c r="D145" i="1"/>
  <c r="E141" i="1"/>
  <c r="D141" i="1"/>
  <c r="E138" i="1"/>
  <c r="D138" i="1"/>
  <c r="E136" i="1"/>
  <c r="D136" i="1"/>
  <c r="D135" i="1" s="1"/>
  <c r="E132" i="1"/>
  <c r="E129" i="1" s="1"/>
  <c r="D132" i="1"/>
  <c r="D129" i="1" s="1"/>
  <c r="E130" i="1"/>
  <c r="D130" i="1"/>
  <c r="E127" i="1"/>
  <c r="D127" i="1"/>
  <c r="E125" i="1"/>
  <c r="D125" i="1"/>
  <c r="E124" i="1"/>
  <c r="D124" i="1"/>
  <c r="E122" i="1"/>
  <c r="E119" i="1" s="1"/>
  <c r="D122" i="1"/>
  <c r="D119" i="1" s="1"/>
  <c r="E120" i="1"/>
  <c r="D120" i="1"/>
  <c r="E117" i="1"/>
  <c r="D117" i="1"/>
  <c r="E114" i="1"/>
  <c r="E111" i="1" s="1"/>
  <c r="D114" i="1"/>
  <c r="D111" i="1" s="1"/>
  <c r="E112" i="1"/>
  <c r="D112" i="1"/>
  <c r="E109" i="1"/>
  <c r="D109" i="1"/>
  <c r="E107" i="1"/>
  <c r="E106" i="1" s="1"/>
  <c r="D107" i="1"/>
  <c r="D106" i="1" s="1"/>
  <c r="E101" i="1"/>
  <c r="E98" i="1" s="1"/>
  <c r="E97" i="1" s="1"/>
  <c r="D101" i="1"/>
  <c r="D98" i="1" s="1"/>
  <c r="D97" i="1" s="1"/>
  <c r="E95" i="1"/>
  <c r="D95" i="1"/>
  <c r="E93" i="1"/>
  <c r="D93" i="1"/>
  <c r="E92" i="1"/>
  <c r="D92" i="1"/>
  <c r="E89" i="1"/>
  <c r="D89" i="1"/>
  <c r="E87" i="1"/>
  <c r="E86" i="1" s="1"/>
  <c r="D87" i="1"/>
  <c r="D86" i="1" s="1"/>
  <c r="E84" i="1"/>
  <c r="D84" i="1"/>
  <c r="E82" i="1"/>
  <c r="D82" i="1"/>
  <c r="E80" i="1"/>
  <c r="D80" i="1"/>
  <c r="E78" i="1"/>
  <c r="E77" i="1" s="1"/>
  <c r="D78" i="1"/>
  <c r="D77" i="1" s="1"/>
  <c r="E75" i="1"/>
  <c r="D75" i="1"/>
  <c r="E73" i="1"/>
  <c r="D73" i="1"/>
  <c r="D72" i="1" s="1"/>
  <c r="E70" i="1"/>
  <c r="D70" i="1"/>
  <c r="E68" i="1"/>
  <c r="E67" i="1" s="1"/>
  <c r="D68" i="1"/>
  <c r="D67" i="1" s="1"/>
  <c r="E65" i="1"/>
  <c r="D65" i="1"/>
  <c r="E63" i="1"/>
  <c r="D63" i="1"/>
  <c r="D62" i="1" s="1"/>
  <c r="E62" i="1"/>
  <c r="E59" i="1"/>
  <c r="D59" i="1"/>
  <c r="E57" i="1"/>
  <c r="E56" i="1" s="1"/>
  <c r="D57" i="1"/>
  <c r="D56" i="1" s="1"/>
  <c r="E54" i="1"/>
  <c r="D54" i="1"/>
  <c r="E52" i="1"/>
  <c r="D52" i="1"/>
  <c r="E49" i="1"/>
  <c r="D49" i="1"/>
  <c r="E45" i="1"/>
  <c r="D45" i="1"/>
  <c r="E42" i="1"/>
  <c r="E41" i="1" s="1"/>
  <c r="E40" i="1" s="1"/>
  <c r="D42" i="1"/>
  <c r="D41" i="1" s="1"/>
  <c r="D40" i="1" s="1"/>
  <c r="E38" i="1"/>
  <c r="D38" i="1"/>
  <c r="E36" i="1"/>
  <c r="D36" i="1"/>
  <c r="E34" i="1"/>
  <c r="D34" i="1"/>
  <c r="E32" i="1"/>
  <c r="E31" i="1" s="1"/>
  <c r="E30" i="1" s="1"/>
  <c r="D32" i="1"/>
  <c r="D31" i="1" s="1"/>
  <c r="D30" i="1" s="1"/>
  <c r="E13" i="1"/>
  <c r="D13" i="1"/>
  <c r="E12" i="1"/>
  <c r="D213" i="1" l="1"/>
  <c r="E135" i="1"/>
  <c r="E134" i="1" s="1"/>
  <c r="D134" i="1"/>
  <c r="D116" i="1"/>
  <c r="E105" i="1"/>
  <c r="F12" i="1"/>
  <c r="G12" i="1"/>
  <c r="E72" i="1"/>
  <c r="E205" i="1"/>
  <c r="E204" i="1" s="1"/>
  <c r="E116" i="1"/>
  <c r="D105" i="1"/>
  <c r="F14" i="1" s="1"/>
  <c r="D205" i="1"/>
  <c r="D204" i="1" s="1"/>
  <c r="D12" i="1"/>
  <c r="G14" i="1" l="1"/>
  <c r="E11" i="1"/>
  <c r="E10" i="1" s="1"/>
  <c r="D11" i="1"/>
  <c r="D10" i="1" s="1"/>
</calcChain>
</file>

<file path=xl/sharedStrings.xml><?xml version="1.0" encoding="utf-8"?>
<sst xmlns="http://schemas.openxmlformats.org/spreadsheetml/2006/main" count="562" uniqueCount="558">
  <si>
    <t>Приложение 1</t>
  </si>
  <si>
    <t>к решению Думы</t>
  </si>
  <si>
    <t>города Мегиона</t>
  </si>
  <si>
    <t>Доходы бюджета городского округа Мегион Ханты-Мансийского автономного округа-Югры по кодам классификации доходов бюджетов за 2025 год</t>
  </si>
  <si>
    <t xml:space="preserve">Наименование кода поступлений в бюджет, группы, подгруппы, статьи, подстатьи, элемента, группы подвида, аналитической группы подвида доходов </t>
  </si>
  <si>
    <t>Код дохода по БК</t>
  </si>
  <si>
    <t>План на 2025 год, утвержден решением Думы города Мегиона от  25.12.2025 №43</t>
  </si>
  <si>
    <t>Исполнено за                 2025 год</t>
  </si>
  <si>
    <t>Доходы бюджета - Всего</t>
  </si>
  <si>
    <t>000  8  50  00000  00  0000  000</t>
  </si>
  <si>
    <t>НАЛОГОВЫЕ И НЕНАЛОГОВЫЕ ДОХОДЫ</t>
  </si>
  <si>
    <t>000  1  00  00000  00  0000  000</t>
  </si>
  <si>
    <t>НАЛОГИ НА ПРИБЫЛЬ, ДОХОДЫ</t>
  </si>
  <si>
    <t>000  1  01  00000  00  0000  000</t>
  </si>
  <si>
    <t>Налог на доходы физических лиц</t>
  </si>
  <si>
    <t>000  1  01  02000  01  0000  110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</si>
  <si>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</si>
  <si>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000  1  01  02010  01  0000  110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</si>
  <si>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</si>
  <si>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000  1  01  02020  01  0000  110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</si>
  <si>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</si>
  <si>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000  1  01  02021  01  0000  110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</si>
  <si>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</si>
  <si>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000  1  01  02022  01  0000  110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</si>
  <si>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</si>
  <si>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000  1  01  02030  01  0000  110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</si>
  <si>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</si>
  <si>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000  1  01  02040  01  0000  110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</si>
  <si>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</si>
  <si>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000  1  01  02080  01  0000  110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</si>
  <si>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</si>
  <si>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000  1  01  02130  01  0000  110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</si>
  <si>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</si>
  <si>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000  1  01  02140  01  0000  110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</si>
  <si>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</si>
  <si>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000 1  01  02150  01  0000  110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</si>
  <si>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</si>
  <si>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000 1  01  02160  01  0000  110</t>
  </si>
  <si>
    <t xml:space="preserve"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
</t>
  </si>
  <si>
    <t>000 1  01  02170  01  0000  110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</si>
  <si>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</si>
  <si>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000 1  01  02180  01  0000  110</t>
  </si>
  <si>
    <t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</si>
  <si>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000 1  01  02200  01  0000  110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</si>
  <si>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</si>
  <si>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000 1  01  02210  01  0000  110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</si>
  <si>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</si>
  <si>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000 1  01  02230  01  0000  110</t>
  </si>
  <si>
    <t>НАЛОГИ НА ТОВАРЫ (РАБОТЫ, УСЛУГИ), РЕАЛИЗУЕМЫЕ НА ТЕРРИТОРИИ РОССИЙСКОЙ ФЕДЕРАЦИИ</t>
  </si>
  <si>
    <t>000  1  03  00000  00  0000  000</t>
  </si>
  <si>
    <t>Акцизы по подакцизным товарам (продукции), производимым на территории Российской Федерации</t>
  </si>
  <si>
    <t>000  1  03  02000  01  0000  110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</si>
  <si>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</si>
  <si>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000  1  03  02230  01  0000  110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</si>
  <si>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</si>
  <si>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000  1  03  02231  01  0000  110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</si>
  <si>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</si>
  <si>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000  1  03  02240  01  0000  110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</si>
  <si>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</si>
  <si>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000  1  03  02241  01  0000  110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</si>
  <si>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</si>
  <si>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000  1  03  02250  01  0000  110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</si>
  <si>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</si>
  <si>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000  1  03  02251  01  0000  110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</si>
  <si>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</si>
  <si>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000  1  03  02260  01  0000  110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</si>
  <si>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</si>
  <si>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000  1  03  02261  01  0000  110</t>
  </si>
  <si>
    <t>НАЛОГИ НА СОВОКУПНЫЙ ДОХОД</t>
  </si>
  <si>
    <t>000  1  05  00000  00  0000  000</t>
  </si>
  <si>
    <t>Налог, взимаемый в связи с применением упрощенной системы налогообложения</t>
  </si>
  <si>
    <t>000  1  05  01000  00  0000  110</t>
  </si>
  <si>
    <t>Налог, взимаемый с налогоплательщиков, выбравших в качестве объекта налогообложения  доходы</t>
  </si>
  <si>
    <t>000  1  05  01010  01  0000  110</t>
  </si>
  <si>
    <t>000  1  05  01011  01  0000  110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</si>
  <si>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</si>
  <si>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000  1  05  01012  01  0000  110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</si>
  <si>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</si>
  <si>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000  1  05  01020  01  0000  110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</si>
  <si>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</si>
  <si>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000  1  05  01021  01  0000  110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</si>
  <si>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</si>
  <si>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000  1  05  01022  01  0000  110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</si>
  <si>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</si>
  <si>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000  1  05  01050  01  0000  110</t>
  </si>
  <si>
    <t>Единый налог на вмененный доход для отдельных видов деятельности</t>
  </si>
  <si>
    <t>000  1  05  02000  02  0000  110</t>
  </si>
  <si>
    <t>000  1  05  02010  02  0000  110</t>
  </si>
  <si>
    <t>Единый налог на вмененный доход для отдельных видов деятельности (за налоговые периоды, истекшие до 1 января 2011 года)</t>
  </si>
  <si>
    <t>000  1  05  02020  02  0000  110</t>
  </si>
  <si>
    <t>Единый сельскохозяйственный налог</t>
  </si>
  <si>
    <t>000  1  05  03000  01  0000  110</t>
  </si>
  <si>
    <t>000  1  05  03010  01  0000  110</t>
  </si>
  <si>
    <t>Налог, взимаемый в связи с применением патентной системы налогообложения</t>
  </si>
  <si>
    <t>000  1  05  04000  02  0000  110</t>
  </si>
  <si>
    <t>Налог, взимаемый в связи с применением патентной системы налогообложения, зачисляемый в бюджеты городских округов</t>
  </si>
  <si>
    <t>000  1  05  04010  02  0000  110</t>
  </si>
  <si>
    <t>НАЛОГИ НА ИМУЩЕСТВО</t>
  </si>
  <si>
    <t>000  1  06  00000  00  0000  000</t>
  </si>
  <si>
    <t>Налог на имущество физических лиц</t>
  </si>
  <si>
    <t>000  1  06  01000  00  0000  110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</si>
  <si>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</si>
  <si>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000  1  06  01020  04  0000  110</t>
  </si>
  <si>
    <t>Транспортный налог</t>
  </si>
  <si>
    <t>000  1  06  04000  02  0000  110</t>
  </si>
  <si>
    <t>Транспортный налог с организаций</t>
  </si>
  <si>
    <t>000  1  06  04011  02  0000  110</t>
  </si>
  <si>
    <t>Транспортный налог с физических лиц</t>
  </si>
  <si>
    <t>000  1  06  04012  02  0000  110</t>
  </si>
  <si>
    <t>Земельный налог</t>
  </si>
  <si>
    <t>000  1  06  06000  00  0000  110</t>
  </si>
  <si>
    <t>Земельный налог с организаций</t>
  </si>
  <si>
    <t>000  1  06  06030  00  0000  110</t>
  </si>
  <si>
    <t>Земельный налог с организаций, обладающих земельным участком, расположенным в границах городских округов</t>
  </si>
  <si>
    <t>000  1  06  06032  04  0000  110</t>
  </si>
  <si>
    <t xml:space="preserve">Земельный налог с физических лиц </t>
  </si>
  <si>
    <t>000  1  06  06040  00  0000  110</t>
  </si>
  <si>
    <t>Земельный налог с физических лиц, обладающих земельным участком, расположенным в границах городских округов</t>
  </si>
  <si>
    <t>000  1  06  06042  04  0000  110</t>
  </si>
  <si>
    <t>ГОСУДАРСТВЕННАЯ ПОШЛИНА</t>
  </si>
  <si>
    <t>000  1  08  00000  00  0000  000</t>
  </si>
  <si>
    <t>Государственная пошлина по делам, рассматриваемым в судах общей юрисдикции, мировыми судьями</t>
  </si>
  <si>
    <t>000  1  08  03000  01  0000  110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</si>
  <si>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</si>
  <si>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000  1  08  03010  01  0000  110</t>
  </si>
  <si>
    <t>Государственная пошлина за государственную регистрацию, а также за совершение прочих юридически значимых действий</t>
  </si>
  <si>
    <t>000  1  08  07000  01  0000  110</t>
  </si>
  <si>
    <t>Государственная пошлина за выдачу разрешения на установку рекламной конструкции</t>
  </si>
  <si>
    <t>000  1  08  07150  01  0000  110</t>
  </si>
  <si>
    <t>ДОХОДЫ ОТ ИСПОЛЬЗОВАНИЯ ИМУЩЕСТВА, НАХОДЯЩЕГОСЯ В ГОСУДАРСТВЕННОЙ И МУНИЦИПАЛЬНОЙ СОБСТВЕННОСТИ</t>
  </si>
  <si>
    <t>000  1  11  00000  00  0000  000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</si>
  <si>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</si>
  <si>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000  1  11  01000  00  0000  120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</si>
  <si>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</si>
  <si>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000  1  11  01040  04  0000  120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</si>
  <si>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</si>
  <si>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</si>
  <si>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городских округов</t>
  </si>
  <si>
    <t>000 1 11 03040 04 0000 120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</si>
  <si>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</si>
  <si>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000  1  11  05000  00  0000  120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</si>
  <si>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</si>
  <si>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000  1  11  05010  00  0000  120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</si>
  <si>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</si>
  <si>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000  1  11  05012  04  0000  120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</si>
  <si>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</si>
  <si>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000  1  11  05020  00  0000  120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</si>
  <si>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</si>
  <si>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000  1  11  05024  04  0000  120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</si>
  <si>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</si>
  <si>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000  1  11  05030  00  0000  120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</si>
  <si>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</si>
  <si>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000  1  11  05034  04  0000  120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</si>
  <si>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</si>
  <si>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000  1  11  05070  00  0000  120</t>
  </si>
  <si>
    <t>Доходы от сдачи в аренду имущества, составляющего казну городских округов (за исключением земельных участков)</t>
  </si>
  <si>
    <t>000  1  11  05074  04  0000  120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</si>
  <si>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</si>
  <si>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000  1  11  05300  00  0000  120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</si>
  <si>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</si>
  <si>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000  1  11  05310  00  0000  120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</si>
  <si>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</si>
  <si>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000  1  11  05312  04  0000  120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</si>
  <si>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</si>
  <si>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000  1  11  05320  00  0000  120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</si>
  <si>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</si>
  <si>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000  1  11  05324  00  0000  120</t>
  </si>
  <si>
    <t>Платежи от государственных и муниципальных унитарных предприятий</t>
  </si>
  <si>
    <t>000  1  11  07000  00  0000  120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</si>
  <si>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</si>
  <si>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000  1  11  09000  00  0000  120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</si>
  <si>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</si>
  <si>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000  1  11  09040  00  0000  120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</si>
  <si>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 бюджетных и автономных учреждений, а также имущества муниципальных унитарных предприятий, в том числе казенных)</t>
  </si>
  <si>
    <t>000  1  11  09044  04  0000  120</t>
  </si>
  <si>
    <r>
  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</t>
    </r>
    <r>
      <rPr>
        <sz val="12"/>
        <rFont val="Times New Roman"/>
      </rPr>
      <t xml:space="preserve">на </t>
    </r>
    <r>
      <rPr>
        <sz val="12"/>
        <rFont val="Times New Roman"/>
      </rPr>
      <t xml:space="preserve">землях или </t>
    </r>
    <r>
      <rPr>
        <sz val="12"/>
        <rFont val="Times New Roman"/>
      </rPr>
      <t>земельных участках, государственная собственность на которые не разграничена</t>
    </r>
  </si>
  <si>
    <t>000  1  11  09080  00  0000  120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</si>
  <si>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</si>
  <si>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000  1  11  09080  04  0000  120</t>
  </si>
  <si>
    <t>ПЛАТЕЖИ ПРИ ПОЛЬЗОВАНИИ ПРИРОДНЫМИ РЕСУРСАМИ</t>
  </si>
  <si>
    <t>000  1  12  00000  00  0000  000</t>
  </si>
  <si>
    <t>Плата за негативное воздействие на окружающую среду</t>
  </si>
  <si>
    <t>000  1  12  01000  01  0000  120</t>
  </si>
  <si>
    <t>Плата за выбросы загрязняющих веществ в атмосферный воздух стационарными объектами</t>
  </si>
  <si>
    <t>000  1  12  01010  01  0000  120</t>
  </si>
  <si>
    <t>Плата за сбросы загрязняющих веществ в водные объекты</t>
  </si>
  <si>
    <t>000  1  12  01030  01  0000  120</t>
  </si>
  <si>
    <t>Плата за размещение отходов производства и потребления</t>
  </si>
  <si>
    <t>000  1  12  01040  01  0000  120</t>
  </si>
  <si>
    <t>Плата за размещение отходов производства</t>
  </si>
  <si>
    <t>000  1  12  01041  01  0000  120</t>
  </si>
  <si>
    <t>Плата за размещение твердых коммунальных отходов</t>
  </si>
  <si>
    <t>000  1  12  01042  01  0000  120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</si>
  <si>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</si>
  <si>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000  1  12  01070  01  0000  120</t>
  </si>
  <si>
    <t>ДОХОДЫ ОТ ОКАЗАНИЯ ПЛАТНЫХ УСЛУГ И КОМПЕНСАЦИИ ЗАТРАТ ГОСУДАРСТВА</t>
  </si>
  <si>
    <t>000  1  13  00000  00  0000  000</t>
  </si>
  <si>
    <t>Доходы от оказания платных услуг (работ)</t>
  </si>
  <si>
    <t>000  1  13  01000  00  0000  130</t>
  </si>
  <si>
    <t>Доходы от оказания информационных услуг</t>
  </si>
  <si>
    <t>000  1  13  01070  00  0000  130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</si>
  <si>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</si>
  <si>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000  1  13  01074  04  0000  130</t>
  </si>
  <si>
    <t>Прочие доходы от оказания платных услуг (работ)</t>
  </si>
  <si>
    <t>000  1  13  01990  04  0000  130</t>
  </si>
  <si>
    <t>Прочие доходы от оказания платных услуг (работ) получателями средств бюджетов городских округов</t>
  </si>
  <si>
    <t>000  1  13  01994  04  0000  130</t>
  </si>
  <si>
    <t>Доходы от компенсации затрат государства</t>
  </si>
  <si>
    <t>000  1  13  02000  00  0000  130</t>
  </si>
  <si>
    <t>Доходы, поступающие в порядке возмещения расходов, понесенных в связи с эксплуатацией имущества</t>
  </si>
  <si>
    <t>000  1  13  02060  00  0000  130</t>
  </si>
  <si>
    <t>Доходы, поступающие в порядке возмещения расходов, понесенных в связи с эксплуатацией имущества городских округов</t>
  </si>
  <si>
    <t>000  1  13  02064  04  0000  130</t>
  </si>
  <si>
    <t xml:space="preserve">Прочие доходы от компенсации затрат государства </t>
  </si>
  <si>
    <t>000  1  13  02990  00  0000  130</t>
  </si>
  <si>
    <t xml:space="preserve">Прочие доходы от компенсации затрат  бюджетов городских округов </t>
  </si>
  <si>
    <t>000  1  13  02994  04  0000  130</t>
  </si>
  <si>
    <t>ДОХОДЫ ОТ ПРОДАЖИ МАТЕРИАЛЬНЫХ И НЕМАТЕРИАЛЬНЫХ АКТИВОВ</t>
  </si>
  <si>
    <t>000  1  14  00000  00  0000  000</t>
  </si>
  <si>
    <t>Доходы от продажи квартир</t>
  </si>
  <si>
    <t>000  1  14  01000  00  0000  410</t>
  </si>
  <si>
    <t>Доходы от продажи квартир, находящихся в собственности городских округов</t>
  </si>
  <si>
    <t>000  1  14  01040  04  0000  410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</si>
  <si>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</si>
  <si>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000  1  14  02000  00  0000  000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</si>
  <si>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</si>
  <si>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000  1  14  02040  04  0000  410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</si>
  <si>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</si>
  <si>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000  1  14  02043  04  0000  410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</si>
  <si>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</si>
  <si>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000  1  14  02040  04  0000  440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</si>
  <si>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</si>
  <si>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000  1  14  02043  04  0000  440</t>
  </si>
  <si>
    <t xml:space="preserve"> Доходы    от    продажи    земельных    участков, находящихся в государственной и муниципальной собственности</t>
  </si>
  <si>
    <t>000  1  14  06000  00  0000  430</t>
  </si>
  <si>
    <t xml:space="preserve"> Доходы     от    продажи    земельных    участков, государственная  собственность  на   которые не  разграничена</t>
  </si>
  <si>
    <t>000  1  14  06010  00  0000  430</t>
  </si>
  <si>
    <t xml:space="preserve"> Доходы    от    продажи    земельных    участков, государственная  собственность  на   которые   не  разграничена и  которые  расположены  в границах городских округов</t>
  </si>
  <si>
    <t>000  1  14  06012  04  0000  430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</si>
  <si>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</si>
  <si>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000  1  14  06020  00  0000  430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</si>
  <si>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</si>
  <si>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000  1  14  06024  04  0000  430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</si>
  <si>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</si>
  <si>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000  1  14  06300  00  0000  430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</si>
  <si>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</si>
  <si>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000  1  14  06310  00  0000  430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</si>
  <si>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</si>
  <si>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000  1  14  06312  04  0000  430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</si>
  <si>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 после разграничения государственной собственности на землю</t>
  </si>
  <si>
    <t>000  1  14  06320  00  0000  430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</si>
  <si>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
</t>
  </si>
  <si>
    <t>000  1  14  06324  04  0000  430</t>
  </si>
  <si>
    <t>ШТРАФЫ, САНКЦИИ, ВОЗМЕЩЕНИЕ УЩЕРБА</t>
  </si>
  <si>
    <t>000  1  16  00000  00  0000  000</t>
  </si>
  <si>
    <t>Административные штрафы, установленные Кодексом Российской Федерации об административных правонарушениях</t>
  </si>
  <si>
    <t>000  1  16  01000  01  0000  140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</si>
  <si>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</si>
  <si>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000  1  16  01050  01  0000  140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</si>
  <si>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</si>
  <si>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000  1  16  01053  01  0000  140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</si>
  <si>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</si>
  <si>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000  1  16  01060  01  0000  140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</si>
  <si>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</si>
  <si>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000  1  16  01062  01  0000  140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</si>
  <si>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</si>
  <si>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000  1  16  01063  01  0000  140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</si>
  <si>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</si>
  <si>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000  1  16  01070  01  0000  140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</si>
  <si>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</si>
  <si>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000  1  16  01072  01  0000  140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</si>
  <si>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</t>
  </si>
  <si>
    <t>000  1  16  01073  01  0000  140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</si>
  <si>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</si>
  <si>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000  1  16  01074  01  0000  140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</si>
  <si>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</si>
  <si>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000  1  16  01080  01  0000  140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</si>
  <si>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</si>
  <si>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000  1  16  01082  01  0000  140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</si>
  <si>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</si>
  <si>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000  1  16  01083  01  0000  140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</si>
  <si>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</si>
  <si>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000  1  16  01084  01  0000  140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</si>
  <si>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</si>
  <si>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000  1  16  01090  01  0000  140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</si>
  <si>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</si>
  <si>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000  1  16  01092  01  0000  140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</si>
  <si>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</si>
  <si>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000  1  16  01093  01  0000  140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</si>
  <si>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</si>
  <si>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000  1  16  01100  01  0000  140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</si>
  <si>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</si>
  <si>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000  1  16  01103  01  0000  140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</si>
  <si>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</si>
  <si>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000  1  16  01130  01  0000  140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</si>
  <si>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</si>
  <si>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000  1  16  01133 01  0000  140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</si>
  <si>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</si>
  <si>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000  1  16  01140  01  0000  140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</si>
  <si>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</si>
  <si>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000  1  16  01142  01  0000  140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</si>
  <si>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</t>
  </si>
  <si>
    <t>000  1  16  01143  01  0000  140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</si>
  <si>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</si>
  <si>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000  1  16  01150  01  0000  140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</si>
  <si>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</si>
  <si>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000  1  16  01153  01  0000  140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</si>
  <si>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</si>
  <si>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000  1  16  01154  01  0000  140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</si>
  <si>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</si>
  <si>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000  1  16  01160  01  0000  140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</si>
  <si>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</si>
  <si>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000  1  16  01163  01  0000  140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</si>
  <si>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</si>
  <si>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000  1  16  01170  01  0000  140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</si>
  <si>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</si>
  <si>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000  1  16  01173  01  0000  140</t>
  </si>
  <si>
    <t xml:space="preserve"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
</t>
  </si>
  <si>
    <t>000  1  16  01180  01  0000  140</t>
  </si>
  <si>
    <t xml:space="preserve"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
</t>
  </si>
  <si>
    <t>000  1  16  01183  01  0000  140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</si>
  <si>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</si>
  <si>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000  1  16  01190  01  0000  140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</si>
  <si>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</si>
  <si>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000  1  16  01192  01  0000  140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</si>
  <si>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</si>
  <si>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000  1  16  01193  01  0000  140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</si>
  <si>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</si>
  <si>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000  1  16  01200  01  0000  140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</si>
  <si>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</si>
  <si>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000  1  16  01203  01  0000  140</t>
  </si>
  <si>
    <t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</t>
  </si>
  <si>
    <t>000  1  16  01210  01  0000  140</t>
  </si>
  <si>
    <t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учета, налагаемые мировыми судьями, комиссиями по делам несовершеннолетних и защите их прав</t>
  </si>
  <si>
    <t>000  1  16  01213  01  0000  140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</si>
  <si>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</si>
  <si>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000  1  16  01330  00  0000  140</t>
  </si>
  <si>
    <t xml:space="preserve"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должностными лицами органов исполнительной власти субъектов Российской Федерации, учреждениями субъектов Российской Федерации
</t>
  </si>
  <si>
    <t>000  1  16  01332  01  0000  140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</si>
  <si>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</si>
  <si>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000  1  16  01333  01  0000  140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</si>
  <si>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</si>
  <si>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000  1  16  02000  02  0000  140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</si>
  <si>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</si>
  <si>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000  1  16  02010  02  0000  140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</si>
  <si>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</si>
  <si>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000  1  16  07000  01  0000  140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</si>
  <si>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</si>
  <si>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000  1  16  07010  01  0000  140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</si>
  <si>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</si>
  <si>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000  1  16  07090  01  0000  140</t>
  </si>
  <si>
    <t>Платежи в целях возмещения причиненного ущерба (убытков)</t>
  </si>
  <si>
    <t>000  1  16  10000  00  0000  140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</si>
  <si>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</si>
  <si>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000  1  16  10030  04  0000  140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</si>
  <si>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</si>
  <si>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000  1  16  10031  04  0000  140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</si>
  <si>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</si>
  <si>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000  1  16  10032  04  0000  140</t>
  </si>
  <si>
    <t>Платежи в целях возмещения убытков, причиненных уклонением от заключения муниципального контракта</t>
  </si>
  <si>
    <t>000  1  16  10060  00  0000  140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</si>
  <si>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</si>
  <si>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000  1  16  10061  04  0000  140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</si>
  <si>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</si>
  <si>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000  1  16  10100  00  0000  140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</si>
  <si>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</si>
  <si>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000  1  16  10100  04  0000  140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</si>
  <si>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</si>
  <si>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000  1  16  10120  00  0000  140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</si>
  <si>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</si>
  <si>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000  1  16  10123  01  0000  140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</si>
  <si>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</si>
  <si>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000  1  16  10129  01  0000  140</t>
  </si>
  <si>
    <t>Платежи, уплачиваемые в целях возмещения вреда</t>
  </si>
  <si>
    <t>000  1  16  11000  01  0000  140</t>
  </si>
  <si>
    <t>Платежи, уплачиваемые в целях возмещения вреда, причиняемого автомобильным дорогам</t>
  </si>
  <si>
    <t>000  1  16  11060  01  0000  140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</si>
  <si>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</si>
  <si>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000  1  16  11064  01  0000  140</t>
  </si>
  <si>
    <t>ПРОЧИЕ НЕНАЛОГОВЫЕ ДОХОДЫ</t>
  </si>
  <si>
    <t>000  1  17  00000  00  0000  000</t>
  </si>
  <si>
    <t>Невыясненные поступления</t>
  </si>
  <si>
    <t>000  1  17  01000  00  0000  180</t>
  </si>
  <si>
    <t>Невыясненные поступления, зачисляемые в бюджеты городских округов</t>
  </si>
  <si>
    <t>000  1  17  01040  04  0000  180</t>
  </si>
  <si>
    <t>Инициативные платежи</t>
  </si>
  <si>
    <t>000  1  17  15000  00  0000  150</t>
  </si>
  <si>
    <t>Инициативные платежи, зачисляемые в бюджеты городских округов</t>
  </si>
  <si>
    <t>000  1  17  15020  04  0000  150</t>
  </si>
  <si>
    <t>Прочие неналоговые доходы</t>
  </si>
  <si>
    <t>000  1  17  05000  00  0000  180</t>
  </si>
  <si>
    <t>Прочие неналоговые доходы бюджетов городских округов</t>
  </si>
  <si>
    <t>000  1  17  05040  04  0000  180</t>
  </si>
  <si>
    <t>БЕЗВОЗМЕЗДНЫЕ ПОСТУПЛЕНИЯ</t>
  </si>
  <si>
    <t>000  2  00  00000  00  0000  000</t>
  </si>
  <si>
    <t>БЕЗВОЗМЕЗДНЫЕ ПОСТУПЛЕНИЯ ОТ ДРУГИХ БЮДЖЕТОВ БЮДЖЕТНОЙ СИСТЕМЫ РОССИЙСКОЙ ФЕДЕРАЦИИ</t>
  </si>
  <si>
    <t>000  2  02  00000  00  0000  000</t>
  </si>
  <si>
    <t xml:space="preserve">Дотации бюджетам бюджетной системы Российской Федерации
</t>
  </si>
  <si>
    <t>000  2  02  10000  00  0000  150</t>
  </si>
  <si>
    <t xml:space="preserve">Дотации на выравнивание бюджетной обеспеченности </t>
  </si>
  <si>
    <t>000  2  02  15001  00  0000  150</t>
  </si>
  <si>
    <t>Дотации бюджетам городских округов на выравнивание бюджетной обеспеченности из бюджета субъекта Российской Федерации</t>
  </si>
  <si>
    <t>000  2  02  15001  04  0000  150</t>
  </si>
  <si>
    <t>Дотации бюджетам на поддержку мер по обеспечению сбалансированности бюджетов</t>
  </si>
  <si>
    <t>000  2  02  15002  00  0000  150</t>
  </si>
  <si>
    <t>Дотации бюджетам городских округов на поддержку мер по обеспечению сбалансированности бюджетов</t>
  </si>
  <si>
    <t>000  2  02  15002  04  0000  150</t>
  </si>
  <si>
    <t>Прочие дотации</t>
  </si>
  <si>
    <t>000  2  02  19999  00  0000  150</t>
  </si>
  <si>
    <t>Прочие дотации бюджетам городских округов</t>
  </si>
  <si>
    <t>000  2  02  19999  04  0000  150</t>
  </si>
  <si>
    <t>Субсидии бюджетам бюджетной системы Российской Федерации (межбюджетные субсидии)</t>
  </si>
  <si>
    <t>000  2  02  20000  00  0000  150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</si>
  <si>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</si>
  <si>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000  2  02  20041  00  0000  150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</si>
  <si>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</si>
  <si>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000  2  02  20041  04  0000  150</t>
  </si>
  <si>
    <t>Субсидии бюджетам на софинансирование капитальных вложений в объекты муниципальной собственности</t>
  </si>
  <si>
    <t>000  2  02  20077  00  0000  150</t>
  </si>
  <si>
    <t>Субсидии бюджетам городских округов на софинансирование капитальных вложений в объекты муниципальной собственности</t>
  </si>
  <si>
    <t>000  2  02  20077  04  0000  150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</si>
  <si>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</si>
  <si>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000  2  02  20299  00  0000  150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</si>
  <si>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</si>
  <si>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000  2  02  20299  04  0000  150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</si>
  <si>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</si>
  <si>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000  2  02  203000  00  0000  150</t>
  </si>
  <si>
    <t>Субсидии бюджетам городских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</si>
  <si>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000  2  02  20300  04  0000  150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</si>
  <si>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</si>
  <si>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000  2  02  20302  00  0000  150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</si>
  <si>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</si>
  <si>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000  2  02  20302  04  0000  150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</si>
  <si>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</si>
  <si>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000  2  02  20303  00  0000  150</t>
  </si>
  <si>
    <t>Субсидии бюджетам городских округов на обеспечение мероприятий по модернизации систем коммунальной инфраструктуры за счет средств бюджетов</t>
  </si>
  <si>
    <t>000  2  02  20303  04  0000  150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</si>
  <si>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</si>
  <si>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000  2  02  25179  00  0000  150</t>
  </si>
  <si>
    <t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</si>
  <si>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000  2  02  25179  04  0000  150</t>
  </si>
  <si>
    <t xml:space="preserve"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</si>
  <si>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>000  2  02  25304  00  0000  150</t>
  </si>
  <si>
    <t xml:space="preserve"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</si>
  <si>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>000  2  02  25304  04  0000  150</t>
  </si>
  <si>
    <t>Субсидии бюджетам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</si>
  <si>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000  2  02  25466  00  0000  150</t>
  </si>
  <si>
    <t>Субсидии бюджетам городских округов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</si>
  <si>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000  2  02  25466  04  0000  150</t>
  </si>
  <si>
    <t>Субсидии бюджетам на реализацию мероприятий по обеспечению жильем молодых семей</t>
  </si>
  <si>
    <t>000  2  02  25497  00  0000  150</t>
  </si>
  <si>
    <t>Субсидии бюджетам городских округов на реализацию мероприятий по обеспечению жильем молодых семей</t>
  </si>
  <si>
    <t>000  2  02  25497  04  0000  150</t>
  </si>
  <si>
    <t>Субсидии бюджетам на поддержку отрасли культуры</t>
  </si>
  <si>
    <t>000  2  02  25519  00  0000  150</t>
  </si>
  <si>
    <t>Субсидии бюджетам городских округов на поддержку отрасли культуры</t>
  </si>
  <si>
    <t>000  2  02  25519  04  0000  150</t>
  </si>
  <si>
    <t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</si>
  <si>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000  2  02  25555  00  0000  150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</si>
  <si>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</si>
  <si>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000  2  02  25555  04  0000  150</t>
  </si>
  <si>
    <t>Субсидии бюджетам на техническое оснащение региональных и муниципальных музеев</t>
  </si>
  <si>
    <t>000  2  02  25590  00  0000  150</t>
  </si>
  <si>
    <t>Субсидии бюджетам городских округов на техническое оснащение региональных и муниципальных музеев</t>
  </si>
  <si>
    <t>000  2  02  25590  04  0000  150</t>
  </si>
  <si>
    <t>Субсидии бюджетам на реализацию мероприятий по модернизации школьных систем образования</t>
  </si>
  <si>
    <t>000  2  02  25750  00  0000  150</t>
  </si>
  <si>
    <t>Субсидии бюджетам городских округов на реализацию мероприятий по модернизации школьных систем образования</t>
  </si>
  <si>
    <t>000  2  02  25750  04  0000  150</t>
  </si>
  <si>
    <t>Прочие субсидии</t>
  </si>
  <si>
    <t>000  2  02  29999  00  0000  150</t>
  </si>
  <si>
    <t>Прочие субсидии бюджетам городских округов</t>
  </si>
  <si>
    <t>000  2  02  29999  04  0000  150</t>
  </si>
  <si>
    <t>Субвенции бюджетам бюджетной системы Российской Федерации</t>
  </si>
  <si>
    <t>000  2  02  30000  00  0000  150</t>
  </si>
  <si>
    <t xml:space="preserve">Субвенции местным бюджетам на выполнение передаваемых полномочий субъектов Российской Федерации </t>
  </si>
  <si>
    <t>000  2  02  30024  00  0000  150</t>
  </si>
  <si>
    <t>Субвенции бюджетам городских округов на выполнение передаваемых полномочий субъектов Российской Федерации</t>
  </si>
  <si>
    <t>000  2  02  30024  04  0000  150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</si>
  <si>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</si>
  <si>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000  2  02  30029  00  0000  150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</si>
  <si>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</si>
  <si>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000  2  02  30029  04  0000  150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</si>
  <si>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</si>
  <si>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000  2  02  35082  00  0000  150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</si>
  <si>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</si>
  <si>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000  2  02  35082  04  0000  150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</si>
  <si>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</si>
  <si>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000  2  02  35120  00  0000  150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</si>
  <si>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</si>
  <si>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000  2  02  35120  04  0000  150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</si>
  <si>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</si>
  <si>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000  2  02  35135  00  0000  150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</si>
  <si>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</si>
  <si>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000  2  02  35135  04  0000  150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</si>
  <si>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</si>
  <si>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000  2  02  35176  00  0000  150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</si>
  <si>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</si>
  <si>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000  2  02  35176  04  0000  150</t>
  </si>
  <si>
    <t>Субвенции бюджетам на государственную регистрацию актов гражданского состояния</t>
  </si>
  <si>
    <t>000  2  02  35930  00  0000  150</t>
  </si>
  <si>
    <t>Субвенции бюджетам городских округов на государственную регистрацию актов гражданского состояния</t>
  </si>
  <si>
    <t>000  2  02  35930  04  0000  150</t>
  </si>
  <si>
    <t>Иные межбюджетные трансферты</t>
  </si>
  <si>
    <t>000  2  02  40000  00  0000  150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</si>
  <si>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</si>
  <si>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000  2  02  45050  00  0000  150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</si>
  <si>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</si>
  <si>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000  2  02  45050  04  0000  150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</si>
  <si>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</si>
  <si>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000  2  02  45179  00  0000  150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</si>
  <si>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</si>
  <si>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000  2  02  45179  04  0000  150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</si>
  <si>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</si>
  <si>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000  2  02  45303  00  0000  150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</si>
  <si>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</si>
  <si>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000  2  02  45303  04  0000  150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</si>
  <si>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</si>
  <si>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000  2  02  45424  00  0000  150</t>
  </si>
  <si>
    <t>Межбюджетные трансферты, передаваемые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</si>
  <si>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000  2  02  45424  04  0000  150</t>
  </si>
  <si>
    <t>Межбюджетные трансферты, передаваемые бюджетам на создание модельных муниципальных библиотек</t>
  </si>
  <si>
    <t>000  2  02  45454  00  0000  150</t>
  </si>
  <si>
    <t>Межбюджетные трансферты, передаваемые бюджетам городских округов на создание модельных муниципальных библиотек</t>
  </si>
  <si>
    <t>000  2  02  45454  04  0000  150</t>
  </si>
  <si>
    <t>Прочие межбюджетные трансферты, передаваемые бюджетам</t>
  </si>
  <si>
    <t>000  2  02  49999  00  0000  150</t>
  </si>
  <si>
    <t>Прочие межбюджетные трансферты, передаваемые бюджетам городских округов</t>
  </si>
  <si>
    <t>000  2  02  49999  04  0000  150</t>
  </si>
  <si>
    <t>БЕЗВОЗМЕЗДНЫЕ ПОСТУПЛЕНИЯ ОТ ГОСУДАРСТВЕННЫХ (МУНИЦИПАЛЬНЫХ) ОРГАНИЗАЦИЙ</t>
  </si>
  <si>
    <t>000  2  03  00000  00  0000  000</t>
  </si>
  <si>
    <t>Безвозмездные поступления от государственных (муниципальных) организаций в бюджеты городских округов</t>
  </si>
  <si>
    <t>000  2  03  04000  04  0000  150</t>
  </si>
  <si>
    <t>Прочие безвозмездные поступления от государственных (муниципальных) организаций в бюджеты городских округов</t>
  </si>
  <si>
    <t>000  2  03  04099  04  0000  150</t>
  </si>
  <si>
    <t>БЕЗВОЗМЕЗДНЫЕ ПОСТУПЛЕНИЯ ОТ НЕГОСУДАРСТВЕННЫХ ОРГАНИЗАЦИЙ</t>
  </si>
  <si>
    <t>000  2  04  00000  00  0000  000</t>
  </si>
  <si>
    <t>Безвозмездные поступления от негосударственных организаций в бюджеты городских округов</t>
  </si>
  <si>
    <t>000  2  04  04000  04  0000  150</t>
  </si>
  <si>
    <t>Прочие безвозмездные поступления от негосударственных организаций в бюджеты городских округов</t>
  </si>
  <si>
    <t>000  2  04  04099  04  0000  150</t>
  </si>
  <si>
    <t>ПРОЧИЕ БЕЗВОЗМЕЗДНЫЕ ПОСТУПЛЕНИЯ</t>
  </si>
  <si>
    <t>000  2  07  00000  00  0000  000</t>
  </si>
  <si>
    <t>Прочие безвозмездные поступления в бюджеты городских округов</t>
  </si>
  <si>
    <t>000  2  07  04000  04  0000  150</t>
  </si>
  <si>
    <t>000  2  07  04050  04  0000  150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</si>
  <si>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</si>
  <si>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000  2  08  00000  00  0000  000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</si>
  <si>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</si>
  <si>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000  2  08  04000  04  0000  150</t>
  </si>
  <si>
    <t>ВОЗВРАТ ОСТАТКОВ СУБСИДИЙ, СУБВЕНЦИЙ И ИНЫХ МЕЖБЮДЖЕТНЫХ ТРАНСФЕРТОВ, ИМЕЮЩИХ ЦЕЛЕВОЕ НАЗНАЧЕНИЕ, ПРОШЛЫХ ЛЕТ</t>
  </si>
  <si>
    <t>000  2  19  00000  00  0000  000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</si>
  <si>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</si>
  <si>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000  2  19  00000  04  0000  150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</si>
  <si>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</si>
  <si>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000  2  19  60010  04  0000  150</t>
  </si>
  <si>
    <t>(тыс. рублей)</t>
  </si>
  <si>
    <t>от ______2026  №__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</si>
</sst>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р_._-;\-* #,##0_р_._-;_-* &quot;-&quot;_р_._-;_-@_-"/>
    <numFmt numFmtId="167" formatCode="#,##0.0"/>
    <numFmt numFmtId="168" formatCode="_-* #,##0.0_р_._-;\-* #,##0.0_р_._-;_-* &quot;-&quot;??_р_._-;_-@_-"/>
    <numFmt numFmtId="169" formatCode="#,##0.0;[Red]\-#,##0.0"/>
    <numFmt numFmtId="170" formatCode="0.0"/>
    <numFmt numFmtId="171" formatCode="#,##0.0_ ;[Red]\-#,##0.0\ "/>
  </numFmts>
  <fonts count="10" x14ac:knownFonts="1">
    <font>
      <sz val="8"/>
      <color theme="1"/>
      <name val="Calibri"/>
      <scheme val="minor"/>
    </font>
    <font>
      <sz val="11"/>
      <color theme="1"/>
      <name val="Calibri"/>
      <scheme val="minor"/>
    </font>
    <font>
      <sz val="10"/>
      <name val="Arial"/>
    </font>
    <font>
      <u/>
      <sz val="8"/>
      <color theme="1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name val="Times New Roman"/>
    </font>
    <font>
      <sz val="12"/>
      <name val="Times New Roman"/>
    </font>
    <font>
      <sz val="12"/>
      <color indexed="2"/>
      <name val="Times New Roman"/>
    </font>
    <font>
      <sz val="12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/>
    <xf numFmtId="0" fontId="2" fillId="0" borderId="0"/>
    <xf numFmtId="0" fontId="2" fillId="0" borderId="0"/>
    <xf numFmtId="0" fontId="3" fillId="0" borderId="0"/>
    <xf numFmtId="166" fontId="1" fillId="0" borderId="0"/>
  </cellStyleXfs>
  <cellXfs count="48">
    <xf numFmtId="0" fontId="0" fillId="0" borderId="0" xfId="0"/>
    <xf numFmtId="0" fontId="4" fillId="2" borderId="0" xfId="0" applyFont="1" applyFill="1"/>
    <xf numFmtId="49" fontId="4" fillId="2" borderId="0" xfId="0" applyNumberFormat="1" applyFont="1" applyFill="1"/>
    <xf numFmtId="165" fontId="4" fillId="2" borderId="0" xfId="5" applyNumberFormat="1" applyFont="1" applyFill="1"/>
    <xf numFmtId="0" fontId="4" fillId="2" borderId="0" xfId="0" applyFont="1" applyFill="1" applyAlignment="1">
      <alignment horizontal="left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5" fillId="2" borderId="0" xfId="5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top" wrapText="1"/>
    </xf>
    <xf numFmtId="49" fontId="4" fillId="2" borderId="1" xfId="0" applyNumberFormat="1" applyFont="1" applyFill="1" applyBorder="1" applyAlignment="1">
      <alignment vertical="center"/>
    </xf>
    <xf numFmtId="167" fontId="4" fillId="2" borderId="1" xfId="0" applyNumberFormat="1" applyFont="1" applyFill="1" applyBorder="1"/>
    <xf numFmtId="167" fontId="4" fillId="2" borderId="0" xfId="0" applyNumberFormat="1" applyFont="1" applyFill="1"/>
    <xf numFmtId="168" fontId="4" fillId="2" borderId="0" xfId="5" applyNumberFormat="1" applyFont="1" applyFill="1"/>
    <xf numFmtId="0" fontId="4" fillId="3" borderId="1" xfId="0" applyFont="1" applyFill="1" applyBorder="1" applyAlignment="1">
      <alignment horizontal="justify" vertical="top" wrapText="1"/>
    </xf>
    <xf numFmtId="49" fontId="4" fillId="3" borderId="1" xfId="0" applyNumberFormat="1" applyFont="1" applyFill="1" applyBorder="1" applyAlignment="1">
      <alignment horizontal="left" vertical="center"/>
    </xf>
    <xf numFmtId="167" fontId="4" fillId="2" borderId="1" xfId="0" applyNumberFormat="1" applyFont="1" applyFill="1" applyBorder="1" applyAlignment="1">
      <alignment horizontal="right" vertical="center"/>
    </xf>
    <xf numFmtId="49" fontId="7" fillId="3" borderId="1" xfId="4" applyNumberFormat="1" applyFont="1" applyFill="1" applyBorder="1" applyAlignment="1">
      <alignment horizontal="justify" vertical="top" wrapText="1"/>
    </xf>
    <xf numFmtId="167" fontId="7" fillId="2" borderId="1" xfId="0" applyNumberFormat="1" applyFont="1" applyFill="1" applyBorder="1" applyAlignment="1">
      <alignment horizontal="right" vertical="center"/>
    </xf>
    <xf numFmtId="165" fontId="8" fillId="2" borderId="0" xfId="5" applyNumberFormat="1" applyFont="1" applyFill="1"/>
    <xf numFmtId="0" fontId="4" fillId="2" borderId="1" xfId="0" applyFont="1" applyFill="1" applyBorder="1" applyAlignment="1">
      <alignment horizontal="justify" vertical="top"/>
    </xf>
    <xf numFmtId="0" fontId="4" fillId="2" borderId="1" xfId="0" applyFont="1" applyFill="1" applyBorder="1" applyAlignment="1">
      <alignment horizontal="justify" wrapText="1"/>
    </xf>
    <xf numFmtId="49" fontId="4" fillId="3" borderId="1" xfId="0" applyNumberFormat="1" applyFont="1" applyFill="1" applyBorder="1" applyAlignment="1">
      <alignment vertical="center"/>
    </xf>
    <xf numFmtId="167" fontId="4" fillId="3" borderId="1" xfId="0" applyNumberFormat="1" applyFont="1" applyFill="1" applyBorder="1" applyAlignment="1">
      <alignment horizontal="right" vertical="center"/>
    </xf>
    <xf numFmtId="167" fontId="7" fillId="3" borderId="1" xfId="0" applyNumberFormat="1" applyFont="1" applyFill="1" applyBorder="1" applyAlignment="1">
      <alignment horizontal="right" vertical="center"/>
    </xf>
    <xf numFmtId="169" fontId="7" fillId="3" borderId="1" xfId="0" applyNumberFormat="1" applyFont="1" applyFill="1" applyBorder="1" applyAlignment="1">
      <alignment horizontal="right" vertical="center"/>
    </xf>
    <xf numFmtId="1" fontId="7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justify" vertical="top"/>
    </xf>
    <xf numFmtId="0" fontId="4" fillId="4" borderId="1" xfId="0" applyFont="1" applyFill="1" applyBorder="1" applyAlignment="1">
      <alignment horizontal="justify" vertical="top" wrapText="1"/>
    </xf>
    <xf numFmtId="49" fontId="4" fillId="4" borderId="1" xfId="0" applyNumberFormat="1" applyFont="1" applyFill="1" applyBorder="1" applyAlignment="1">
      <alignment vertical="center"/>
    </xf>
    <xf numFmtId="167" fontId="4" fillId="4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7" fillId="2" borderId="1" xfId="0" applyFont="1" applyFill="1" applyBorder="1" applyAlignment="1">
      <alignment horizontal="justify" vertical="top" wrapText="1" shrinkToFit="1"/>
    </xf>
    <xf numFmtId="0" fontId="9" fillId="2" borderId="1" xfId="0" applyFont="1" applyFill="1" applyBorder="1" applyAlignment="1">
      <alignment horizontal="justify" vertical="top" wrapText="1"/>
    </xf>
    <xf numFmtId="169" fontId="7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170" fontId="4" fillId="2" borderId="1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justify" vertical="top" wrapText="1"/>
    </xf>
    <xf numFmtId="0" fontId="7" fillId="2" borderId="1" xfId="3" applyFont="1" applyFill="1" applyBorder="1" applyAlignment="1" applyProtection="1">
      <alignment horizontal="justify" wrapText="1"/>
    </xf>
    <xf numFmtId="0" fontId="7" fillId="2" borderId="1" xfId="3" applyFont="1" applyFill="1" applyBorder="1" applyAlignment="1" applyProtection="1">
      <alignment horizontal="left" vertical="center" wrapText="1"/>
    </xf>
    <xf numFmtId="0" fontId="7" fillId="2" borderId="1" xfId="1" applyNumberFormat="1" applyFont="1" applyFill="1" applyBorder="1" applyAlignment="1">
      <alignment horizontal="justify" vertical="top" wrapText="1"/>
    </xf>
    <xf numFmtId="49" fontId="4" fillId="2" borderId="1" xfId="0" applyNumberFormat="1" applyFont="1" applyFill="1" applyBorder="1" applyAlignment="1" applyProtection="1">
      <alignment horizontal="justify" wrapText="1"/>
    </xf>
    <xf numFmtId="171" fontId="4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wrapText="1"/>
    </xf>
  </cellXfs>
  <cellStyles count="6">
    <cellStyle name="Денежный" xfId="1" builtinId="4"/>
    <cellStyle name="Обычный" xfId="0" builtinId="0"/>
    <cellStyle name="Обычный 2" xfId="2"/>
    <cellStyle name="Обычный 2 2" xfId="3"/>
    <cellStyle name="Открывавшаяся гиперссылка" xfId="4" builtinId="9"/>
    <cellStyle name="Финансовый [0]" xfId="5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95DE6B81807D4DD652E31F926BB3997B3037B5DA7E8ACC9E82C1AF466D981C37D701EA7EEF1FCF54075B28E261DCVCK" TargetMode="External"/><Relationship Id="rId1" Type="http://schemas.openxmlformats.org/officeDocument/2006/relationships/hyperlink" Target="consultantplus://offline/ref=95DE6B81807D4DD652E31F926BB3997B3037B5DA7E8ACC9E82C1AF466D981C37D701EA7EEF1FCF54075B28E261DCVC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85"/>
  <sheetViews>
    <sheetView tabSelected="1" topLeftCell="A286" zoomScale="80" zoomScaleNormal="80" workbookViewId="0">
      <selection activeCell="D9" sqref="D9"/>
    </sheetView>
  </sheetViews>
  <sheetFormatPr defaultRowHeight="15.75" customHeight="1" x14ac:dyDescent="0.25"/>
  <cols>
    <col min="1" max="1" width="6.33203125" style="1" customWidth="1"/>
    <col min="2" max="2" width="100.33203125" style="1" customWidth="1"/>
    <col min="3" max="3" width="43.33203125" style="2" customWidth="1"/>
    <col min="4" max="4" width="30.6640625" style="2" customWidth="1"/>
    <col min="5" max="5" width="25.5" style="1" customWidth="1"/>
    <col min="6" max="6" width="29.1640625" style="3" hidden="1" customWidth="1"/>
    <col min="7" max="7" width="24.33203125" style="1" hidden="1" customWidth="1"/>
    <col min="8" max="257" width="9.33203125" style="1" customWidth="1"/>
  </cols>
  <sheetData>
    <row r="1" spans="2:7" s="1" customFormat="1" x14ac:dyDescent="0.25">
      <c r="C1" s="2"/>
      <c r="D1" s="2"/>
      <c r="E1" s="4" t="s">
        <v>0</v>
      </c>
      <c r="F1" s="3"/>
    </row>
    <row r="2" spans="2:7" s="1" customFormat="1" x14ac:dyDescent="0.25">
      <c r="C2" s="2"/>
      <c r="D2" s="2"/>
      <c r="E2" s="4" t="s">
        <v>1</v>
      </c>
      <c r="F2" s="3"/>
    </row>
    <row r="3" spans="2:7" s="1" customFormat="1" x14ac:dyDescent="0.25">
      <c r="C3" s="2"/>
      <c r="D3" s="2"/>
      <c r="E3" s="4" t="s">
        <v>2</v>
      </c>
      <c r="F3" s="3"/>
    </row>
    <row r="4" spans="2:7" s="1" customFormat="1" x14ac:dyDescent="0.25">
      <c r="C4" s="2"/>
      <c r="D4" s="2"/>
      <c r="E4" s="4" t="s">
        <v>557</v>
      </c>
      <c r="F4" s="3"/>
    </row>
    <row r="5" spans="2:7" s="1" customFormat="1" x14ac:dyDescent="0.25">
      <c r="C5" s="2"/>
      <c r="D5" s="2"/>
      <c r="F5" s="3"/>
    </row>
    <row r="6" spans="2:7" s="1" customFormat="1" x14ac:dyDescent="0.25">
      <c r="B6" s="47" t="s">
        <v>3</v>
      </c>
      <c r="C6" s="47"/>
      <c r="D6" s="47"/>
      <c r="E6" s="47"/>
      <c r="F6" s="3"/>
    </row>
    <row r="7" spans="2:7" s="1" customFormat="1" x14ac:dyDescent="0.25">
      <c r="B7" s="5"/>
      <c r="C7" s="5"/>
      <c r="D7" s="5"/>
      <c r="E7" s="5"/>
      <c r="F7" s="3"/>
    </row>
    <row r="8" spans="2:7" s="1" customFormat="1" x14ac:dyDescent="0.25">
      <c r="C8" s="2"/>
      <c r="D8" s="2"/>
      <c r="E8" s="6" t="s">
        <v>556</v>
      </c>
      <c r="F8" s="3"/>
    </row>
    <row r="9" spans="2:7" s="7" customFormat="1" ht="79.5" customHeight="1" x14ac:dyDescent="0.2">
      <c r="B9" s="8" t="s">
        <v>4</v>
      </c>
      <c r="C9" s="9" t="s">
        <v>5</v>
      </c>
      <c r="D9" s="10" t="s">
        <v>6</v>
      </c>
      <c r="E9" s="8" t="s">
        <v>7</v>
      </c>
      <c r="F9" s="11"/>
    </row>
    <row r="10" spans="2:7" ht="22.5" customHeight="1" x14ac:dyDescent="0.25">
      <c r="B10" s="12" t="s">
        <v>8</v>
      </c>
      <c r="C10" s="13" t="s">
        <v>9</v>
      </c>
      <c r="D10" s="14">
        <f>SUM(D11,D204)</f>
        <v>8354691.3999999985</v>
      </c>
      <c r="E10" s="14">
        <f>SUM(E11,E204)</f>
        <v>8284953.2600000016</v>
      </c>
    </row>
    <row r="11" spans="2:7" ht="19.5" customHeight="1" x14ac:dyDescent="0.25">
      <c r="B11" s="12" t="s">
        <v>10</v>
      </c>
      <c r="C11" s="13" t="s">
        <v>11</v>
      </c>
      <c r="D11" s="14">
        <f>SUM(D12,D30,D40,D56,D67,D72,D97,D105,D116,D134,D197)</f>
        <v>2430115.9999999995</v>
      </c>
      <c r="E11" s="14">
        <f>SUM(E12,E30,E40,E56,E67,E72,E97,E105,E116,E134,E197)</f>
        <v>2491132.1600000011</v>
      </c>
      <c r="G11" s="15">
        <v>2161533431.9400001</v>
      </c>
    </row>
    <row r="12" spans="2:7" ht="22.5" customHeight="1" x14ac:dyDescent="0.25">
      <c r="B12" s="12" t="s">
        <v>12</v>
      </c>
      <c r="C12" s="13" t="s">
        <v>13</v>
      </c>
      <c r="D12" s="14">
        <f>SUM(D13)</f>
        <v>1678198.7999999998</v>
      </c>
      <c r="E12" s="14">
        <f>SUM(E13)</f>
        <v>1722004.2600000002</v>
      </c>
      <c r="F12" s="16">
        <f>D13+D30+D40+D56+D67</f>
        <v>2109391.4</v>
      </c>
      <c r="G12" s="16">
        <f>E13+E30+E40+E56+E67</f>
        <v>2161533.3600000003</v>
      </c>
    </row>
    <row r="13" spans="2:7" ht="25.5" customHeight="1" x14ac:dyDescent="0.25">
      <c r="B13" s="12" t="s">
        <v>14</v>
      </c>
      <c r="C13" s="13" t="s">
        <v>15</v>
      </c>
      <c r="D13" s="14">
        <f>SUM(D14,D15,D16,D17,D18,D19,D20,D21,D22,D23,D24,D25,D26,D27,D28,D29)</f>
        <v>1678198.7999999998</v>
      </c>
      <c r="E13" s="14">
        <f>SUM(E14,E15,E16,E17,E18,E19,E20,E21,E22,E23,E24,E25,E26,E27,E28,E29)</f>
        <v>1722004.2600000002</v>
      </c>
    </row>
    <row r="14" spans="2:7" ht="201.75" customHeight="1" x14ac:dyDescent="0.25">
      <c r="B14" s="17" t="s">
        <v>16</v>
      </c>
      <c r="C14" s="18" t="s">
        <v>17</v>
      </c>
      <c r="D14" s="19">
        <v>819014.2</v>
      </c>
      <c r="E14" s="19">
        <v>846085.16</v>
      </c>
      <c r="F14" s="3">
        <f>D72+D97+D105+D116+D134+D197</f>
        <v>320724.59999999998</v>
      </c>
      <c r="G14" s="3">
        <f>E72+E97+E105+E116+E134+E197</f>
        <v>329598.8000000001</v>
      </c>
    </row>
    <row r="15" spans="2:7" ht="150" customHeight="1" x14ac:dyDescent="0.25">
      <c r="B15" s="17" t="s">
        <v>18</v>
      </c>
      <c r="C15" s="18" t="s">
        <v>19</v>
      </c>
      <c r="D15" s="19">
        <v>907</v>
      </c>
      <c r="E15" s="19">
        <v>907.3</v>
      </c>
    </row>
    <row r="16" spans="2:7" ht="150.75" customHeight="1" x14ac:dyDescent="0.25">
      <c r="B16" s="17" t="s">
        <v>20</v>
      </c>
      <c r="C16" s="18" t="s">
        <v>21</v>
      </c>
      <c r="D16" s="19">
        <v>270.2</v>
      </c>
      <c r="E16" s="19">
        <v>270.2</v>
      </c>
    </row>
    <row r="17" spans="2:6" ht="157.5" customHeight="1" x14ac:dyDescent="0.25">
      <c r="B17" s="17" t="s">
        <v>22</v>
      </c>
      <c r="C17" s="18" t="s">
        <v>23</v>
      </c>
      <c r="D17" s="19">
        <v>222.6</v>
      </c>
      <c r="E17" s="19">
        <v>222.6</v>
      </c>
    </row>
    <row r="18" spans="2:6" ht="138" customHeight="1" x14ac:dyDescent="0.25">
      <c r="B18" s="17" t="s">
        <v>24</v>
      </c>
      <c r="C18" s="18" t="s">
        <v>25</v>
      </c>
      <c r="D18" s="19">
        <v>9300</v>
      </c>
      <c r="E18" s="19">
        <v>9560.2999999999993</v>
      </c>
    </row>
    <row r="19" spans="2:6" ht="90.75" customHeight="1" x14ac:dyDescent="0.25">
      <c r="B19" s="17" t="s">
        <v>26</v>
      </c>
      <c r="C19" s="18" t="s">
        <v>27</v>
      </c>
      <c r="D19" s="19">
        <v>18347.099999999999</v>
      </c>
      <c r="E19" s="19">
        <v>18603.2</v>
      </c>
    </row>
    <row r="20" spans="2:6" ht="386.25" customHeight="1" x14ac:dyDescent="0.25">
      <c r="B20" s="17" t="s">
        <v>28</v>
      </c>
      <c r="C20" s="18" t="s">
        <v>29</v>
      </c>
      <c r="D20" s="19">
        <v>29000</v>
      </c>
      <c r="E20" s="19">
        <v>29115</v>
      </c>
      <c r="F20" s="3">
        <v>29114958.449999999</v>
      </c>
    </row>
    <row r="21" spans="2:6" ht="94.5" x14ac:dyDescent="0.25">
      <c r="B21" s="20" t="s">
        <v>30</v>
      </c>
      <c r="C21" s="18" t="s">
        <v>31</v>
      </c>
      <c r="D21" s="19">
        <v>7800</v>
      </c>
      <c r="E21" s="19">
        <v>7805</v>
      </c>
    </row>
    <row r="22" spans="2:6" ht="96.75" customHeight="1" x14ac:dyDescent="0.25">
      <c r="B22" s="20" t="s">
        <v>32</v>
      </c>
      <c r="C22" s="18" t="s">
        <v>33</v>
      </c>
      <c r="D22" s="19">
        <v>79107</v>
      </c>
      <c r="E22" s="19">
        <v>79162.600000000006</v>
      </c>
    </row>
    <row r="23" spans="2:6" ht="236.25" x14ac:dyDescent="0.25">
      <c r="B23" s="20" t="s">
        <v>34</v>
      </c>
      <c r="C23" s="18" t="s">
        <v>35</v>
      </c>
      <c r="D23" s="19">
        <v>16100</v>
      </c>
      <c r="E23" s="19">
        <v>16840.900000000001</v>
      </c>
    </row>
    <row r="24" spans="2:6" ht="236.25" x14ac:dyDescent="0.25">
      <c r="B24" s="20" t="s">
        <v>36</v>
      </c>
      <c r="C24" s="18" t="s">
        <v>37</v>
      </c>
      <c r="D24" s="19">
        <v>3540</v>
      </c>
      <c r="E24" s="19">
        <v>3762.3</v>
      </c>
    </row>
    <row r="25" spans="2:6" ht="252" x14ac:dyDescent="0.25">
      <c r="B25" s="20" t="s">
        <v>38</v>
      </c>
      <c r="C25" s="18" t="s">
        <v>39</v>
      </c>
      <c r="D25" s="19">
        <v>13610</v>
      </c>
      <c r="E25" s="19">
        <v>13820.4</v>
      </c>
    </row>
    <row r="26" spans="2:6" ht="141.75" hidden="1" x14ac:dyDescent="0.25">
      <c r="B26" s="20" t="s">
        <v>40</v>
      </c>
      <c r="C26" s="18" t="s">
        <v>41</v>
      </c>
      <c r="D26" s="19">
        <v>0</v>
      </c>
      <c r="E26" s="19">
        <v>0</v>
      </c>
    </row>
    <row r="27" spans="2:6" ht="78.75" x14ac:dyDescent="0.25">
      <c r="B27" s="20" t="s">
        <v>42</v>
      </c>
      <c r="C27" s="18" t="s">
        <v>43</v>
      </c>
      <c r="D27" s="19">
        <v>0</v>
      </c>
      <c r="E27" s="19">
        <v>104.5</v>
      </c>
    </row>
    <row r="28" spans="2:6" ht="47.25" x14ac:dyDescent="0.25">
      <c r="B28" s="20" t="s">
        <v>44</v>
      </c>
      <c r="C28" s="18" t="s">
        <v>45</v>
      </c>
      <c r="D28" s="19">
        <v>672909</v>
      </c>
      <c r="E28" s="19">
        <v>687375.7</v>
      </c>
    </row>
    <row r="29" spans="2:6" ht="47.25" x14ac:dyDescent="0.25">
      <c r="B29" s="20" t="s">
        <v>46</v>
      </c>
      <c r="C29" s="18" t="s">
        <v>47</v>
      </c>
      <c r="D29" s="19">
        <v>8071.7</v>
      </c>
      <c r="E29" s="19">
        <v>8369.1</v>
      </c>
    </row>
    <row r="30" spans="2:6" ht="31.5" x14ac:dyDescent="0.25">
      <c r="B30" s="12" t="s">
        <v>48</v>
      </c>
      <c r="C30" s="13" t="s">
        <v>49</v>
      </c>
      <c r="D30" s="19">
        <f>D31</f>
        <v>20936</v>
      </c>
      <c r="E30" s="21">
        <f>E31</f>
        <v>20990</v>
      </c>
      <c r="F30" s="3">
        <v>20990034.66</v>
      </c>
    </row>
    <row r="31" spans="2:6" ht="31.5" x14ac:dyDescent="0.25">
      <c r="B31" s="12" t="s">
        <v>50</v>
      </c>
      <c r="C31" s="13" t="s">
        <v>51</v>
      </c>
      <c r="D31" s="19">
        <f>SUM(D32,D34,D36,D38)</f>
        <v>20936</v>
      </c>
      <c r="E31" s="19">
        <f>SUM(E32,E34,E36,E38)</f>
        <v>20990</v>
      </c>
    </row>
    <row r="32" spans="2:6" ht="63" x14ac:dyDescent="0.25">
      <c r="B32" s="12" t="s">
        <v>52</v>
      </c>
      <c r="C32" s="13" t="s">
        <v>53</v>
      </c>
      <c r="D32" s="19">
        <f>D33</f>
        <v>10593.6</v>
      </c>
      <c r="E32" s="19">
        <f>E33</f>
        <v>10647.8</v>
      </c>
    </row>
    <row r="33" spans="2:6" ht="94.5" x14ac:dyDescent="0.25">
      <c r="B33" s="12" t="s">
        <v>54</v>
      </c>
      <c r="C33" s="13" t="s">
        <v>55</v>
      </c>
      <c r="D33" s="19">
        <v>10593.6</v>
      </c>
      <c r="E33" s="21">
        <v>10647.8</v>
      </c>
      <c r="F33" s="3">
        <v>10647790.25</v>
      </c>
    </row>
    <row r="34" spans="2:6" ht="78.75" x14ac:dyDescent="0.25">
      <c r="B34" s="12" t="s">
        <v>56</v>
      </c>
      <c r="C34" s="13" t="s">
        <v>57</v>
      </c>
      <c r="D34" s="19">
        <f>D35</f>
        <v>62.3</v>
      </c>
      <c r="E34" s="19">
        <f>E35</f>
        <v>62.3</v>
      </c>
    </row>
    <row r="35" spans="2:6" ht="110.25" x14ac:dyDescent="0.25">
      <c r="B35" s="12" t="s">
        <v>58</v>
      </c>
      <c r="C35" s="13" t="s">
        <v>59</v>
      </c>
      <c r="D35" s="19">
        <v>62.3</v>
      </c>
      <c r="E35" s="19">
        <v>62.3</v>
      </c>
      <c r="F35" s="3">
        <v>62304.36</v>
      </c>
    </row>
    <row r="36" spans="2:6" ht="63" x14ac:dyDescent="0.25">
      <c r="B36" s="12" t="s">
        <v>60</v>
      </c>
      <c r="C36" s="13" t="s">
        <v>61</v>
      </c>
      <c r="D36" s="19">
        <f>D37</f>
        <v>11344.6</v>
      </c>
      <c r="E36" s="19">
        <f>E37</f>
        <v>11344.5</v>
      </c>
    </row>
    <row r="37" spans="2:6" ht="94.5" x14ac:dyDescent="0.25">
      <c r="B37" s="12" t="s">
        <v>62</v>
      </c>
      <c r="C37" s="13" t="s">
        <v>63</v>
      </c>
      <c r="D37" s="19">
        <v>11344.6</v>
      </c>
      <c r="E37" s="19">
        <v>11344.5</v>
      </c>
      <c r="F37" s="22">
        <v>11344576.359999999</v>
      </c>
    </row>
    <row r="38" spans="2:6" ht="63" x14ac:dyDescent="0.25">
      <c r="B38" s="12" t="s">
        <v>64</v>
      </c>
      <c r="C38" s="13" t="s">
        <v>65</v>
      </c>
      <c r="D38" s="19">
        <f>D39</f>
        <v>-1064.5</v>
      </c>
      <c r="E38" s="19">
        <f>E39</f>
        <v>-1064.5999999999999</v>
      </c>
    </row>
    <row r="39" spans="2:6" ht="94.5" x14ac:dyDescent="0.25">
      <c r="B39" s="12" t="s">
        <v>66</v>
      </c>
      <c r="C39" s="13" t="s">
        <v>67</v>
      </c>
      <c r="D39" s="19">
        <v>-1064.5</v>
      </c>
      <c r="E39" s="19">
        <v>-1064.5999999999999</v>
      </c>
      <c r="F39" s="3">
        <v>-1064636.31</v>
      </c>
    </row>
    <row r="40" spans="2:6" x14ac:dyDescent="0.25">
      <c r="B40" s="12" t="s">
        <v>68</v>
      </c>
      <c r="C40" s="13" t="s">
        <v>69</v>
      </c>
      <c r="D40" s="19">
        <f>SUM(D41,D49,D52,D54)</f>
        <v>261464.6</v>
      </c>
      <c r="E40" s="21">
        <f>SUM(E41,E49,E52,E54)</f>
        <v>267161.40000000002</v>
      </c>
    </row>
    <row r="41" spans="2:6" x14ac:dyDescent="0.25">
      <c r="B41" s="12" t="s">
        <v>70</v>
      </c>
      <c r="C41" s="13" t="s">
        <v>71</v>
      </c>
      <c r="D41" s="19">
        <f>SUM(D42,D45,D48)</f>
        <v>255400</v>
      </c>
      <c r="E41" s="19">
        <f>SUM(E42,E45,E48)</f>
        <v>257936.30000000002</v>
      </c>
    </row>
    <row r="42" spans="2:6" ht="31.5" x14ac:dyDescent="0.25">
      <c r="B42" s="12" t="s">
        <v>72</v>
      </c>
      <c r="C42" s="13" t="s">
        <v>73</v>
      </c>
      <c r="D42" s="19">
        <f>SUM(D43,D44)</f>
        <v>186500</v>
      </c>
      <c r="E42" s="19">
        <f>SUM(E43,E44)</f>
        <v>189000.2</v>
      </c>
    </row>
    <row r="43" spans="2:6" ht="31.5" x14ac:dyDescent="0.25">
      <c r="B43" s="12" t="s">
        <v>72</v>
      </c>
      <c r="C43" s="13" t="s">
        <v>74</v>
      </c>
      <c r="D43" s="19">
        <v>186500</v>
      </c>
      <c r="E43" s="19">
        <v>189000.2</v>
      </c>
    </row>
    <row r="44" spans="2:6" ht="31.5" hidden="1" x14ac:dyDescent="0.25">
      <c r="B44" s="12" t="s">
        <v>75</v>
      </c>
      <c r="C44" s="13" t="s">
        <v>76</v>
      </c>
      <c r="D44" s="19">
        <v>0</v>
      </c>
      <c r="E44" s="19">
        <v>0</v>
      </c>
    </row>
    <row r="45" spans="2:6" ht="31.5" x14ac:dyDescent="0.25">
      <c r="B45" s="12" t="s">
        <v>77</v>
      </c>
      <c r="C45" s="13" t="s">
        <v>78</v>
      </c>
      <c r="D45" s="19">
        <f>D46</f>
        <v>68900</v>
      </c>
      <c r="E45" s="19">
        <f>E46</f>
        <v>68936.100000000006</v>
      </c>
    </row>
    <row r="46" spans="2:6" ht="47.25" x14ac:dyDescent="0.25">
      <c r="B46" s="23" t="s">
        <v>79</v>
      </c>
      <c r="C46" s="13" t="s">
        <v>80</v>
      </c>
      <c r="D46" s="19">
        <v>68900</v>
      </c>
      <c r="E46" s="19">
        <v>68936.100000000006</v>
      </c>
    </row>
    <row r="47" spans="2:6" ht="47.25" hidden="1" x14ac:dyDescent="0.25">
      <c r="B47" s="12" t="s">
        <v>81</v>
      </c>
      <c r="C47" s="13" t="s">
        <v>82</v>
      </c>
      <c r="D47" s="19">
        <v>0</v>
      </c>
      <c r="E47" s="19">
        <v>0</v>
      </c>
    </row>
    <row r="48" spans="2:6" ht="31.5" hidden="1" x14ac:dyDescent="0.25">
      <c r="B48" s="12" t="s">
        <v>83</v>
      </c>
      <c r="C48" s="13" t="s">
        <v>84</v>
      </c>
      <c r="D48" s="19">
        <v>0</v>
      </c>
      <c r="E48" s="19">
        <v>0</v>
      </c>
    </row>
    <row r="49" spans="2:5" x14ac:dyDescent="0.25">
      <c r="B49" s="12" t="s">
        <v>85</v>
      </c>
      <c r="C49" s="13" t="s">
        <v>86</v>
      </c>
      <c r="D49" s="19">
        <f>SUM(D50,D51)</f>
        <v>58</v>
      </c>
      <c r="E49" s="19">
        <f>SUM(E50,E51)</f>
        <v>61.5</v>
      </c>
    </row>
    <row r="50" spans="2:5" x14ac:dyDescent="0.25">
      <c r="B50" s="12" t="s">
        <v>85</v>
      </c>
      <c r="C50" s="13" t="s">
        <v>87</v>
      </c>
      <c r="D50" s="19">
        <v>58</v>
      </c>
      <c r="E50" s="19">
        <v>61.5</v>
      </c>
    </row>
    <row r="51" spans="2:5" ht="31.5" hidden="1" x14ac:dyDescent="0.25">
      <c r="B51" s="12" t="s">
        <v>88</v>
      </c>
      <c r="C51" s="13" t="s">
        <v>89</v>
      </c>
      <c r="D51" s="19">
        <v>0</v>
      </c>
      <c r="E51" s="19">
        <v>0</v>
      </c>
    </row>
    <row r="52" spans="2:5" x14ac:dyDescent="0.25">
      <c r="B52" s="12" t="s">
        <v>90</v>
      </c>
      <c r="C52" s="13" t="s">
        <v>91</v>
      </c>
      <c r="D52" s="19">
        <f>SUM(D53)</f>
        <v>6.6</v>
      </c>
      <c r="E52" s="19">
        <f>SUM(E53)</f>
        <v>6.6</v>
      </c>
    </row>
    <row r="53" spans="2:5" x14ac:dyDescent="0.25">
      <c r="B53" s="12" t="s">
        <v>90</v>
      </c>
      <c r="C53" s="13" t="s">
        <v>92</v>
      </c>
      <c r="D53" s="19">
        <v>6.6</v>
      </c>
      <c r="E53" s="19">
        <v>6.6</v>
      </c>
    </row>
    <row r="54" spans="2:5" x14ac:dyDescent="0.25">
      <c r="B54" s="12" t="s">
        <v>93</v>
      </c>
      <c r="C54" s="13" t="s">
        <v>94</v>
      </c>
      <c r="D54" s="19">
        <f>SUM(D55)</f>
        <v>6000</v>
      </c>
      <c r="E54" s="19">
        <f>SUM(E55)</f>
        <v>9157</v>
      </c>
    </row>
    <row r="55" spans="2:5" ht="31.5" x14ac:dyDescent="0.25">
      <c r="B55" s="12" t="s">
        <v>95</v>
      </c>
      <c r="C55" s="13" t="s">
        <v>96</v>
      </c>
      <c r="D55" s="19">
        <v>6000</v>
      </c>
      <c r="E55" s="19">
        <v>9157</v>
      </c>
    </row>
    <row r="56" spans="2:5" x14ac:dyDescent="0.25">
      <c r="B56" s="12" t="s">
        <v>97</v>
      </c>
      <c r="C56" s="13" t="s">
        <v>98</v>
      </c>
      <c r="D56" s="19">
        <f>SUM(D57,D59,D62)</f>
        <v>113398</v>
      </c>
      <c r="E56" s="19">
        <f>SUM(E57,E59,E62)</f>
        <v>114864.6</v>
      </c>
    </row>
    <row r="57" spans="2:5" x14ac:dyDescent="0.25">
      <c r="B57" s="12" t="s">
        <v>99</v>
      </c>
      <c r="C57" s="13" t="s">
        <v>100</v>
      </c>
      <c r="D57" s="19">
        <f>SUM(D58)</f>
        <v>49000</v>
      </c>
      <c r="E57" s="19">
        <f>SUM(E58)</f>
        <v>51526.3</v>
      </c>
    </row>
    <row r="58" spans="2:5" ht="31.5" x14ac:dyDescent="0.25">
      <c r="B58" s="12" t="s">
        <v>101</v>
      </c>
      <c r="C58" s="13" t="s">
        <v>102</v>
      </c>
      <c r="D58" s="19">
        <v>49000</v>
      </c>
      <c r="E58" s="19">
        <v>51526.3</v>
      </c>
    </row>
    <row r="59" spans="2:5" x14ac:dyDescent="0.25">
      <c r="B59" s="24" t="s">
        <v>103</v>
      </c>
      <c r="C59" s="13" t="s">
        <v>104</v>
      </c>
      <c r="D59" s="19">
        <f>SUM(D60:D61)</f>
        <v>29500</v>
      </c>
      <c r="E59" s="19">
        <f>SUM(E60:E61)</f>
        <v>29442</v>
      </c>
    </row>
    <row r="60" spans="2:5" x14ac:dyDescent="0.25">
      <c r="B60" s="24" t="s">
        <v>105</v>
      </c>
      <c r="C60" s="13" t="s">
        <v>106</v>
      </c>
      <c r="D60" s="19">
        <v>16000</v>
      </c>
      <c r="E60" s="19">
        <v>15888.1</v>
      </c>
    </row>
    <row r="61" spans="2:5" x14ac:dyDescent="0.25">
      <c r="B61" s="24" t="s">
        <v>107</v>
      </c>
      <c r="C61" s="13" t="s">
        <v>108</v>
      </c>
      <c r="D61" s="19">
        <v>13500</v>
      </c>
      <c r="E61" s="19">
        <v>13553.9</v>
      </c>
    </row>
    <row r="62" spans="2:5" x14ac:dyDescent="0.25">
      <c r="B62" s="12" t="s">
        <v>109</v>
      </c>
      <c r="C62" s="13" t="s">
        <v>110</v>
      </c>
      <c r="D62" s="19">
        <f>SUM(D63,D65)</f>
        <v>34898</v>
      </c>
      <c r="E62" s="19">
        <f>SUM(E63,E65)</f>
        <v>33896.300000000003</v>
      </c>
    </row>
    <row r="63" spans="2:5" x14ac:dyDescent="0.25">
      <c r="B63" s="12" t="s">
        <v>111</v>
      </c>
      <c r="C63" s="13" t="s">
        <v>112</v>
      </c>
      <c r="D63" s="19">
        <f>SUM(D64)</f>
        <v>24648</v>
      </c>
      <c r="E63" s="19">
        <f>SUM(E64)</f>
        <v>25532.9</v>
      </c>
    </row>
    <row r="64" spans="2:5" ht="31.5" x14ac:dyDescent="0.25">
      <c r="B64" s="12" t="s">
        <v>113</v>
      </c>
      <c r="C64" s="13" t="s">
        <v>114</v>
      </c>
      <c r="D64" s="19">
        <v>24648</v>
      </c>
      <c r="E64" s="19">
        <v>25532.9</v>
      </c>
    </row>
    <row r="65" spans="2:5" x14ac:dyDescent="0.25">
      <c r="B65" s="12" t="s">
        <v>115</v>
      </c>
      <c r="C65" s="13" t="s">
        <v>116</v>
      </c>
      <c r="D65" s="19">
        <f>SUM(D66)</f>
        <v>10250</v>
      </c>
      <c r="E65" s="19">
        <f>SUM(E66)</f>
        <v>8363.4</v>
      </c>
    </row>
    <row r="66" spans="2:5" ht="31.5" x14ac:dyDescent="0.25">
      <c r="B66" s="12" t="s">
        <v>117</v>
      </c>
      <c r="C66" s="13" t="s">
        <v>118</v>
      </c>
      <c r="D66" s="19">
        <v>10250</v>
      </c>
      <c r="E66" s="19">
        <v>8363.4</v>
      </c>
    </row>
    <row r="67" spans="2:5" x14ac:dyDescent="0.25">
      <c r="B67" s="17" t="s">
        <v>119</v>
      </c>
      <c r="C67" s="25" t="s">
        <v>120</v>
      </c>
      <c r="D67" s="26">
        <f>SUM(D68,D70)</f>
        <v>35394</v>
      </c>
      <c r="E67" s="26">
        <f>SUM(E68,E70)</f>
        <v>36513.1</v>
      </c>
    </row>
    <row r="68" spans="2:5" ht="31.5" x14ac:dyDescent="0.25">
      <c r="B68" s="17" t="s">
        <v>121</v>
      </c>
      <c r="C68" s="25" t="s">
        <v>122</v>
      </c>
      <c r="D68" s="26">
        <f>SUM(D69)</f>
        <v>35354</v>
      </c>
      <c r="E68" s="26">
        <f>SUM(E69)</f>
        <v>36473.1</v>
      </c>
    </row>
    <row r="69" spans="2:5" ht="47.25" x14ac:dyDescent="0.25">
      <c r="B69" s="17" t="s">
        <v>123</v>
      </c>
      <c r="C69" s="25" t="s">
        <v>124</v>
      </c>
      <c r="D69" s="26">
        <v>35354</v>
      </c>
      <c r="E69" s="26">
        <v>36473.1</v>
      </c>
    </row>
    <row r="70" spans="2:5" ht="31.5" x14ac:dyDescent="0.25">
      <c r="B70" s="17" t="s">
        <v>125</v>
      </c>
      <c r="C70" s="25" t="s">
        <v>126</v>
      </c>
      <c r="D70" s="26">
        <f>D71</f>
        <v>40</v>
      </c>
      <c r="E70" s="26">
        <f>E71</f>
        <v>40</v>
      </c>
    </row>
    <row r="71" spans="2:5" ht="31.5" x14ac:dyDescent="0.25">
      <c r="B71" s="17" t="s">
        <v>127</v>
      </c>
      <c r="C71" s="25" t="s">
        <v>128</v>
      </c>
      <c r="D71" s="26">
        <v>40</v>
      </c>
      <c r="E71" s="26">
        <v>40</v>
      </c>
    </row>
    <row r="72" spans="2:5" ht="31.5" x14ac:dyDescent="0.25">
      <c r="B72" s="17" t="s">
        <v>129</v>
      </c>
      <c r="C72" s="25" t="s">
        <v>130</v>
      </c>
      <c r="D72" s="26">
        <f>SUM(D73,D75,D77,D91,D86,D92)</f>
        <v>170700.80000000002</v>
      </c>
      <c r="E72" s="26">
        <f>SUM(E73,E75,E77,E91,E86,E92)</f>
        <v>174902.70000000004</v>
      </c>
    </row>
    <row r="73" spans="2:5" ht="63" hidden="1" x14ac:dyDescent="0.25">
      <c r="B73" s="17" t="s">
        <v>131</v>
      </c>
      <c r="C73" s="25" t="s">
        <v>132</v>
      </c>
      <c r="D73" s="26">
        <f>SUM(D74)</f>
        <v>0</v>
      </c>
      <c r="E73" s="26">
        <f>SUM(E74)</f>
        <v>0</v>
      </c>
    </row>
    <row r="74" spans="2:5" ht="47.25" hidden="1" x14ac:dyDescent="0.25">
      <c r="B74" s="17" t="s">
        <v>133</v>
      </c>
      <c r="C74" s="25" t="s">
        <v>134</v>
      </c>
      <c r="D74" s="26">
        <v>0</v>
      </c>
      <c r="E74" s="26">
        <v>0</v>
      </c>
    </row>
    <row r="75" spans="2:5" x14ac:dyDescent="0.25">
      <c r="B75" s="17" t="s">
        <v>135</v>
      </c>
      <c r="C75" s="25" t="s">
        <v>136</v>
      </c>
      <c r="D75" s="26">
        <f>D76</f>
        <v>5.0999999999999996</v>
      </c>
      <c r="E75" s="26">
        <f>E76</f>
        <v>5.0999999999999996</v>
      </c>
    </row>
    <row r="76" spans="2:5" ht="31.5" x14ac:dyDescent="0.25">
      <c r="B76" s="17" t="s">
        <v>137</v>
      </c>
      <c r="C76" s="25" t="s">
        <v>138</v>
      </c>
      <c r="D76" s="26">
        <v>5.0999999999999996</v>
      </c>
      <c r="E76" s="26">
        <v>5.0999999999999996</v>
      </c>
    </row>
    <row r="77" spans="2:5" ht="78.75" x14ac:dyDescent="0.25">
      <c r="B77" s="17" t="s">
        <v>139</v>
      </c>
      <c r="C77" s="25" t="s">
        <v>140</v>
      </c>
      <c r="D77" s="26">
        <f>SUM(D78,D80,D82,D84)</f>
        <v>151304</v>
      </c>
      <c r="E77" s="26">
        <f>SUM(E78,E80,E82,E84,)</f>
        <v>155662.80000000002</v>
      </c>
    </row>
    <row r="78" spans="2:5" ht="47.25" x14ac:dyDescent="0.25">
      <c r="B78" s="17" t="s">
        <v>141</v>
      </c>
      <c r="C78" s="25" t="s">
        <v>142</v>
      </c>
      <c r="D78" s="26">
        <f>SUM(D79)</f>
        <v>138455</v>
      </c>
      <c r="E78" s="26">
        <f>SUM(E79)</f>
        <v>142214.20000000001</v>
      </c>
    </row>
    <row r="79" spans="2:5" ht="63" x14ac:dyDescent="0.25">
      <c r="B79" s="17" t="s">
        <v>143</v>
      </c>
      <c r="C79" s="25" t="s">
        <v>144</v>
      </c>
      <c r="D79" s="26">
        <v>138455</v>
      </c>
      <c r="E79" s="26">
        <v>142214.20000000001</v>
      </c>
    </row>
    <row r="80" spans="2:5" ht="63" x14ac:dyDescent="0.25">
      <c r="B80" s="17" t="s">
        <v>145</v>
      </c>
      <c r="C80" s="25" t="s">
        <v>146</v>
      </c>
      <c r="D80" s="26">
        <f>SUM(D81)</f>
        <v>1801</v>
      </c>
      <c r="E80" s="26">
        <f>SUM(E81)</f>
        <v>1920.4</v>
      </c>
    </row>
    <row r="81" spans="2:5" ht="63" x14ac:dyDescent="0.25">
      <c r="B81" s="17" t="s">
        <v>147</v>
      </c>
      <c r="C81" s="25" t="s">
        <v>148</v>
      </c>
      <c r="D81" s="27">
        <v>1801</v>
      </c>
      <c r="E81" s="26">
        <v>1920.4</v>
      </c>
    </row>
    <row r="82" spans="2:5" ht="63" x14ac:dyDescent="0.25">
      <c r="B82" s="17" t="s">
        <v>149</v>
      </c>
      <c r="C82" s="25" t="s">
        <v>150</v>
      </c>
      <c r="D82" s="27">
        <f>SUM(D83)</f>
        <v>106</v>
      </c>
      <c r="E82" s="28">
        <f>SUM(E83)</f>
        <v>112.5</v>
      </c>
    </row>
    <row r="83" spans="2:5" ht="47.25" x14ac:dyDescent="0.25">
      <c r="B83" s="17" t="s">
        <v>151</v>
      </c>
      <c r="C83" s="25" t="s">
        <v>152</v>
      </c>
      <c r="D83" s="27">
        <v>106</v>
      </c>
      <c r="E83" s="28">
        <v>112.5</v>
      </c>
    </row>
    <row r="84" spans="2:5" ht="31.5" x14ac:dyDescent="0.25">
      <c r="B84" s="17" t="s">
        <v>153</v>
      </c>
      <c r="C84" s="25" t="s">
        <v>154</v>
      </c>
      <c r="D84" s="27">
        <f>SUM(D85)</f>
        <v>10942</v>
      </c>
      <c r="E84" s="26">
        <f>SUM(E85)</f>
        <v>11415.7</v>
      </c>
    </row>
    <row r="85" spans="2:5" ht="31.5" x14ac:dyDescent="0.25">
      <c r="B85" s="17" t="s">
        <v>155</v>
      </c>
      <c r="C85" s="25" t="s">
        <v>156</v>
      </c>
      <c r="D85" s="27">
        <v>10942</v>
      </c>
      <c r="E85" s="26">
        <v>11415.7</v>
      </c>
    </row>
    <row r="86" spans="2:5" ht="31.5" x14ac:dyDescent="0.25">
      <c r="B86" s="17" t="s">
        <v>157</v>
      </c>
      <c r="C86" s="29" t="s">
        <v>158</v>
      </c>
      <c r="D86" s="27">
        <f>D87+D89</f>
        <v>4.5</v>
      </c>
      <c r="E86" s="26">
        <f>E87+E89</f>
        <v>4.7</v>
      </c>
    </row>
    <row r="87" spans="2:5" ht="31.5" x14ac:dyDescent="0.25">
      <c r="B87" s="17" t="s">
        <v>159</v>
      </c>
      <c r="C87" s="29" t="s">
        <v>160</v>
      </c>
      <c r="D87" s="27">
        <f>D88</f>
        <v>4.5</v>
      </c>
      <c r="E87" s="26">
        <f>E88</f>
        <v>4.5</v>
      </c>
    </row>
    <row r="88" spans="2:5" ht="63" customHeight="1" x14ac:dyDescent="0.25">
      <c r="B88" s="17" t="s">
        <v>161</v>
      </c>
      <c r="C88" s="29" t="s">
        <v>162</v>
      </c>
      <c r="D88" s="27">
        <v>4.5</v>
      </c>
      <c r="E88" s="26">
        <v>4.5</v>
      </c>
    </row>
    <row r="89" spans="2:5" ht="31.5" x14ac:dyDescent="0.25">
      <c r="B89" s="17" t="s">
        <v>163</v>
      </c>
      <c r="C89" s="29" t="s">
        <v>164</v>
      </c>
      <c r="D89" s="27">
        <f>D90</f>
        <v>0</v>
      </c>
      <c r="E89" s="26">
        <f>E90</f>
        <v>0.2</v>
      </c>
    </row>
    <row r="90" spans="2:5" ht="78.75" x14ac:dyDescent="0.25">
      <c r="B90" s="17" t="s">
        <v>165</v>
      </c>
      <c r="C90" s="29" t="s">
        <v>166</v>
      </c>
      <c r="D90" s="27">
        <v>0</v>
      </c>
      <c r="E90" s="26">
        <v>0.2</v>
      </c>
    </row>
    <row r="91" spans="2:5" x14ac:dyDescent="0.25">
      <c r="B91" s="17" t="s">
        <v>167</v>
      </c>
      <c r="C91" s="25" t="s">
        <v>168</v>
      </c>
      <c r="D91" s="27">
        <v>0</v>
      </c>
      <c r="E91" s="26">
        <v>0</v>
      </c>
    </row>
    <row r="92" spans="2:5" ht="63" x14ac:dyDescent="0.25">
      <c r="B92" s="17" t="s">
        <v>169</v>
      </c>
      <c r="C92" s="25" t="s">
        <v>170</v>
      </c>
      <c r="D92" s="27">
        <f>SUM(D93+D95)</f>
        <v>19387.2</v>
      </c>
      <c r="E92" s="26">
        <f>SUM(E93+E95)</f>
        <v>19230.100000000002</v>
      </c>
    </row>
    <row r="93" spans="2:5" ht="63" x14ac:dyDescent="0.25">
      <c r="B93" s="17" t="s">
        <v>171</v>
      </c>
      <c r="C93" s="25" t="s">
        <v>172</v>
      </c>
      <c r="D93" s="27">
        <f>SUM(D94)</f>
        <v>16000</v>
      </c>
      <c r="E93" s="26">
        <f>SUM(E94)</f>
        <v>16035.7</v>
      </c>
    </row>
    <row r="94" spans="2:5" ht="63" x14ac:dyDescent="0.25">
      <c r="B94" s="17" t="s">
        <v>173</v>
      </c>
      <c r="C94" s="25" t="s">
        <v>174</v>
      </c>
      <c r="D94" s="27">
        <v>16000</v>
      </c>
      <c r="E94" s="26">
        <v>16035.7</v>
      </c>
    </row>
    <row r="95" spans="2:5" ht="78.75" x14ac:dyDescent="0.25">
      <c r="B95" s="30" t="s">
        <v>175</v>
      </c>
      <c r="C95" s="25" t="s">
        <v>176</v>
      </c>
      <c r="D95" s="27">
        <f>SUM(D96)</f>
        <v>3387.2</v>
      </c>
      <c r="E95" s="26">
        <f>SUM(E96)</f>
        <v>3194.4</v>
      </c>
    </row>
    <row r="96" spans="2:5" ht="78.75" x14ac:dyDescent="0.25">
      <c r="B96" s="17" t="s">
        <v>177</v>
      </c>
      <c r="C96" s="25" t="s">
        <v>178</v>
      </c>
      <c r="D96" s="26">
        <v>3387.2</v>
      </c>
      <c r="E96" s="26">
        <v>3194.4</v>
      </c>
    </row>
    <row r="97" spans="2:5" x14ac:dyDescent="0.25">
      <c r="B97" s="12" t="s">
        <v>179</v>
      </c>
      <c r="C97" s="13" t="s">
        <v>180</v>
      </c>
      <c r="D97" s="19">
        <f>SUM(D98)</f>
        <v>15784.6</v>
      </c>
      <c r="E97" s="19">
        <f>SUM(E98)</f>
        <v>16119.699999999999</v>
      </c>
    </row>
    <row r="98" spans="2:5" x14ac:dyDescent="0.25">
      <c r="B98" s="12" t="s">
        <v>181</v>
      </c>
      <c r="C98" s="13" t="s">
        <v>182</v>
      </c>
      <c r="D98" s="19">
        <f>SUM(D99,D100,D101,D104)</f>
        <v>15784.6</v>
      </c>
      <c r="E98" s="19">
        <f>SUM(E99,E100,E101,E104)</f>
        <v>16119.699999999999</v>
      </c>
    </row>
    <row r="99" spans="2:5" ht="31.5" x14ac:dyDescent="0.25">
      <c r="B99" s="12" t="s">
        <v>183</v>
      </c>
      <c r="C99" s="13" t="s">
        <v>184</v>
      </c>
      <c r="D99" s="19">
        <v>4600.6000000000004</v>
      </c>
      <c r="E99" s="19">
        <v>4681.5</v>
      </c>
    </row>
    <row r="100" spans="2:5" x14ac:dyDescent="0.25">
      <c r="B100" s="12" t="s">
        <v>185</v>
      </c>
      <c r="C100" s="13" t="s">
        <v>186</v>
      </c>
      <c r="D100" s="19">
        <v>4902.5</v>
      </c>
      <c r="E100" s="19">
        <v>4924.3999999999996</v>
      </c>
    </row>
    <row r="101" spans="2:5" x14ac:dyDescent="0.25">
      <c r="B101" s="23" t="s">
        <v>187</v>
      </c>
      <c r="C101" s="13" t="s">
        <v>188</v>
      </c>
      <c r="D101" s="19">
        <f>SUM(D102:D103)</f>
        <v>6281.5</v>
      </c>
      <c r="E101" s="19">
        <f>SUM(E102:E103)</f>
        <v>6513.7999999999993</v>
      </c>
    </row>
    <row r="102" spans="2:5" x14ac:dyDescent="0.25">
      <c r="B102" s="23" t="s">
        <v>189</v>
      </c>
      <c r="C102" s="13" t="s">
        <v>190</v>
      </c>
      <c r="D102" s="19">
        <v>4640.6000000000004</v>
      </c>
      <c r="E102" s="19">
        <v>4866.3999999999996</v>
      </c>
    </row>
    <row r="103" spans="2:5" x14ac:dyDescent="0.25">
      <c r="B103" s="23" t="s">
        <v>191</v>
      </c>
      <c r="C103" s="13" t="s">
        <v>192</v>
      </c>
      <c r="D103" s="19">
        <v>1640.9</v>
      </c>
      <c r="E103" s="19">
        <v>1647.4</v>
      </c>
    </row>
    <row r="104" spans="2:5" ht="31.5" hidden="1" x14ac:dyDescent="0.25">
      <c r="B104" s="12" t="s">
        <v>193</v>
      </c>
      <c r="C104" s="13" t="s">
        <v>194</v>
      </c>
      <c r="D104" s="19">
        <v>0</v>
      </c>
      <c r="E104" s="19">
        <v>0</v>
      </c>
    </row>
    <row r="105" spans="2:5" ht="31.5" x14ac:dyDescent="0.25">
      <c r="B105" s="12" t="s">
        <v>195</v>
      </c>
      <c r="C105" s="13" t="s">
        <v>196</v>
      </c>
      <c r="D105" s="19">
        <f>SUM(D111,D106)</f>
        <v>6250.5</v>
      </c>
      <c r="E105" s="19">
        <f>SUM(E106,E111)</f>
        <v>6256.6</v>
      </c>
    </row>
    <row r="106" spans="2:5" x14ac:dyDescent="0.25">
      <c r="B106" s="12" t="s">
        <v>197</v>
      </c>
      <c r="C106" s="13" t="s">
        <v>198</v>
      </c>
      <c r="D106" s="19">
        <f>SUM(D109+D107)</f>
        <v>32.799999999999997</v>
      </c>
      <c r="E106" s="19">
        <f>SUM(E109+E107)</f>
        <v>32.799999999999997</v>
      </c>
    </row>
    <row r="107" spans="2:5" x14ac:dyDescent="0.25">
      <c r="B107" s="12" t="s">
        <v>199</v>
      </c>
      <c r="C107" s="13" t="s">
        <v>200</v>
      </c>
      <c r="D107" s="19">
        <f>SUM(D108)</f>
        <v>32.799999999999997</v>
      </c>
      <c r="E107" s="19">
        <f>SUM(E108)</f>
        <v>32.799999999999997</v>
      </c>
    </row>
    <row r="108" spans="2:5" ht="31.5" x14ac:dyDescent="0.25">
      <c r="B108" s="12" t="s">
        <v>201</v>
      </c>
      <c r="C108" s="13" t="s">
        <v>202</v>
      </c>
      <c r="D108" s="19">
        <v>32.799999999999997</v>
      </c>
      <c r="E108" s="19">
        <v>32.799999999999997</v>
      </c>
    </row>
    <row r="109" spans="2:5" hidden="1" x14ac:dyDescent="0.25">
      <c r="B109" s="12" t="s">
        <v>203</v>
      </c>
      <c r="C109" s="13" t="s">
        <v>204</v>
      </c>
      <c r="D109" s="19">
        <f>SUM(D110)</f>
        <v>0</v>
      </c>
      <c r="E109" s="19">
        <f>SUM(E110)</f>
        <v>0</v>
      </c>
    </row>
    <row r="110" spans="2:5" ht="31.5" hidden="1" x14ac:dyDescent="0.25">
      <c r="B110" s="12" t="s">
        <v>205</v>
      </c>
      <c r="C110" s="13" t="s">
        <v>206</v>
      </c>
      <c r="D110" s="19">
        <v>0</v>
      </c>
      <c r="E110" s="19">
        <v>0</v>
      </c>
    </row>
    <row r="111" spans="2:5" x14ac:dyDescent="0.25">
      <c r="B111" s="12" t="s">
        <v>207</v>
      </c>
      <c r="C111" s="13" t="s">
        <v>208</v>
      </c>
      <c r="D111" s="19">
        <f>SUM(D114+D112)</f>
        <v>6217.7</v>
      </c>
      <c r="E111" s="19">
        <f>SUM(E114+E112)</f>
        <v>6223.8</v>
      </c>
    </row>
    <row r="112" spans="2:5" ht="31.5" x14ac:dyDescent="0.25">
      <c r="B112" s="12" t="s">
        <v>209</v>
      </c>
      <c r="C112" s="13" t="s">
        <v>210</v>
      </c>
      <c r="D112" s="19">
        <f>SUM(D113)</f>
        <v>6.7</v>
      </c>
      <c r="E112" s="19">
        <f>SUM(E113)</f>
        <v>6.8</v>
      </c>
    </row>
    <row r="113" spans="2:6" ht="31.5" x14ac:dyDescent="0.25">
      <c r="B113" s="12" t="s">
        <v>211</v>
      </c>
      <c r="C113" s="13" t="s">
        <v>212</v>
      </c>
      <c r="D113" s="19">
        <v>6.7</v>
      </c>
      <c r="E113" s="19">
        <v>6.8</v>
      </c>
      <c r="F113" s="22">
        <v>6739.96</v>
      </c>
    </row>
    <row r="114" spans="2:6" x14ac:dyDescent="0.25">
      <c r="B114" s="12" t="s">
        <v>213</v>
      </c>
      <c r="C114" s="13" t="s">
        <v>214</v>
      </c>
      <c r="D114" s="19">
        <f>SUM(D115)</f>
        <v>6211</v>
      </c>
      <c r="E114" s="19">
        <f>SUM(E115)</f>
        <v>6217</v>
      </c>
    </row>
    <row r="115" spans="2:6" x14ac:dyDescent="0.25">
      <c r="B115" s="12" t="s">
        <v>215</v>
      </c>
      <c r="C115" s="13" t="s">
        <v>216</v>
      </c>
      <c r="D115" s="19">
        <v>6211</v>
      </c>
      <c r="E115" s="19">
        <v>6217</v>
      </c>
    </row>
    <row r="116" spans="2:6" x14ac:dyDescent="0.25">
      <c r="B116" s="12" t="s">
        <v>217</v>
      </c>
      <c r="C116" s="13" t="s">
        <v>218</v>
      </c>
      <c r="D116" s="19">
        <f>SUM(D119,D117,D124,D129)</f>
        <v>121900.3</v>
      </c>
      <c r="E116" s="19">
        <f>SUM(E119,E117,E124,E129)</f>
        <v>126121.2</v>
      </c>
    </row>
    <row r="117" spans="2:6" x14ac:dyDescent="0.25">
      <c r="B117" s="12" t="s">
        <v>219</v>
      </c>
      <c r="C117" s="13" t="s">
        <v>220</v>
      </c>
      <c r="D117" s="19">
        <f>SUM(D118)</f>
        <v>113100</v>
      </c>
      <c r="E117" s="19">
        <f>SUM(E118)</f>
        <v>116988.4</v>
      </c>
    </row>
    <row r="118" spans="2:6" x14ac:dyDescent="0.25">
      <c r="B118" s="12" t="s">
        <v>221</v>
      </c>
      <c r="C118" s="13" t="s">
        <v>222</v>
      </c>
      <c r="D118" s="19">
        <v>113100</v>
      </c>
      <c r="E118" s="19">
        <v>116988.4</v>
      </c>
    </row>
    <row r="119" spans="2:6" ht="63" x14ac:dyDescent="0.25">
      <c r="B119" s="12" t="s">
        <v>223</v>
      </c>
      <c r="C119" s="13" t="s">
        <v>224</v>
      </c>
      <c r="D119" s="19">
        <f>SUM(D120+D122)</f>
        <v>1839.3</v>
      </c>
      <c r="E119" s="19">
        <f>SUM(E120+E122)</f>
        <v>1743.5</v>
      </c>
    </row>
    <row r="120" spans="2:6" ht="68.25" customHeight="1" x14ac:dyDescent="0.25">
      <c r="B120" s="12" t="s">
        <v>225</v>
      </c>
      <c r="C120" s="13" t="s">
        <v>226</v>
      </c>
      <c r="D120" s="19">
        <f>SUM(D121)</f>
        <v>1839.3</v>
      </c>
      <c r="E120" s="19">
        <f>SUM(E121)</f>
        <v>1743.5</v>
      </c>
    </row>
    <row r="121" spans="2:6" ht="63" x14ac:dyDescent="0.25">
      <c r="B121" s="12" t="s">
        <v>227</v>
      </c>
      <c r="C121" s="13" t="s">
        <v>228</v>
      </c>
      <c r="D121" s="19">
        <v>1839.3</v>
      </c>
      <c r="E121" s="19">
        <v>1743.5</v>
      </c>
    </row>
    <row r="122" spans="2:6" ht="78.75" hidden="1" x14ac:dyDescent="0.25">
      <c r="B122" s="12" t="s">
        <v>229</v>
      </c>
      <c r="C122" s="13" t="s">
        <v>230</v>
      </c>
      <c r="D122" s="19">
        <f>SUM(D123)</f>
        <v>0</v>
      </c>
      <c r="E122" s="19">
        <f>SUM(E123)</f>
        <v>0</v>
      </c>
    </row>
    <row r="123" spans="2:6" ht="78.75" hidden="1" x14ac:dyDescent="0.25">
      <c r="B123" s="12" t="s">
        <v>231</v>
      </c>
      <c r="C123" s="13" t="s">
        <v>232</v>
      </c>
      <c r="D123" s="19">
        <v>0</v>
      </c>
      <c r="E123" s="19">
        <v>0</v>
      </c>
    </row>
    <row r="124" spans="2:6" ht="31.5" x14ac:dyDescent="0.25">
      <c r="B124" s="12" t="s">
        <v>233</v>
      </c>
      <c r="C124" s="13" t="s">
        <v>234</v>
      </c>
      <c r="D124" s="19">
        <f>SUM(D125,D127)</f>
        <v>6100</v>
      </c>
      <c r="E124" s="19">
        <f>SUM(E125,E127)</f>
        <v>6751</v>
      </c>
    </row>
    <row r="125" spans="2:6" ht="31.5" x14ac:dyDescent="0.25">
      <c r="B125" s="12" t="s">
        <v>235</v>
      </c>
      <c r="C125" s="13" t="s">
        <v>236</v>
      </c>
      <c r="D125" s="19">
        <f>SUM(D126)</f>
        <v>6000</v>
      </c>
      <c r="E125" s="19">
        <f>SUM(E126)</f>
        <v>6737.5</v>
      </c>
    </row>
    <row r="126" spans="2:6" ht="47.25" x14ac:dyDescent="0.25">
      <c r="B126" s="12" t="s">
        <v>237</v>
      </c>
      <c r="C126" s="13" t="s">
        <v>238</v>
      </c>
      <c r="D126" s="19">
        <v>6000</v>
      </c>
      <c r="E126" s="19">
        <v>6737.5</v>
      </c>
    </row>
    <row r="127" spans="2:6" ht="47.25" x14ac:dyDescent="0.25">
      <c r="B127" s="12" t="s">
        <v>239</v>
      </c>
      <c r="C127" s="13" t="s">
        <v>240</v>
      </c>
      <c r="D127" s="19">
        <f>SUM(D128)</f>
        <v>100</v>
      </c>
      <c r="E127" s="19">
        <f>SUM(E128)</f>
        <v>13.5</v>
      </c>
    </row>
    <row r="128" spans="2:6" ht="47.25" x14ac:dyDescent="0.25">
      <c r="B128" s="12" t="s">
        <v>241</v>
      </c>
      <c r="C128" s="13" t="s">
        <v>242</v>
      </c>
      <c r="D128" s="19">
        <v>100</v>
      </c>
      <c r="E128" s="19">
        <v>13.5</v>
      </c>
    </row>
    <row r="129" spans="2:7" ht="63" x14ac:dyDescent="0.25">
      <c r="B129" s="12" t="s">
        <v>243</v>
      </c>
      <c r="C129" s="13" t="s">
        <v>244</v>
      </c>
      <c r="D129" s="19">
        <f>SUM(D130+D132)</f>
        <v>861</v>
      </c>
      <c r="E129" s="19">
        <f>SUM(E130+E132)</f>
        <v>638.29999999999995</v>
      </c>
    </row>
    <row r="130" spans="2:7" ht="63" x14ac:dyDescent="0.25">
      <c r="B130" s="12" t="s">
        <v>245</v>
      </c>
      <c r="C130" s="13" t="s">
        <v>246</v>
      </c>
      <c r="D130" s="19">
        <f>SUM(D131)</f>
        <v>861</v>
      </c>
      <c r="E130" s="19">
        <f>SUM(E131)</f>
        <v>638.29999999999995</v>
      </c>
    </row>
    <row r="131" spans="2:7" ht="63" x14ac:dyDescent="0.25">
      <c r="B131" s="12" t="s">
        <v>247</v>
      </c>
      <c r="C131" s="13" t="s">
        <v>248</v>
      </c>
      <c r="D131" s="19">
        <v>861</v>
      </c>
      <c r="E131" s="19">
        <v>638.29999999999995</v>
      </c>
    </row>
    <row r="132" spans="2:7" ht="63" hidden="1" x14ac:dyDescent="0.25">
      <c r="B132" s="31" t="s">
        <v>249</v>
      </c>
      <c r="C132" s="32" t="s">
        <v>250</v>
      </c>
      <c r="D132" s="33">
        <f>SUM(D133)</f>
        <v>0</v>
      </c>
      <c r="E132" s="33">
        <f>SUM(E133)</f>
        <v>0</v>
      </c>
    </row>
    <row r="133" spans="2:7" ht="63" hidden="1" x14ac:dyDescent="0.25">
      <c r="B133" s="31" t="s">
        <v>251</v>
      </c>
      <c r="C133" s="32" t="s">
        <v>252</v>
      </c>
      <c r="D133" s="33">
        <v>0</v>
      </c>
      <c r="E133" s="33">
        <v>0</v>
      </c>
    </row>
    <row r="134" spans="2:7" x14ac:dyDescent="0.25">
      <c r="B134" s="12" t="s">
        <v>253</v>
      </c>
      <c r="C134" s="13" t="s">
        <v>254</v>
      </c>
      <c r="D134" s="19">
        <f>SUM(D135+D178+D180+D183+D194)+D175</f>
        <v>4354.5999999999995</v>
      </c>
      <c r="E134" s="19">
        <f>SUM(E135+E178+E180+E183+E194)+E175</f>
        <v>4406.1999999999989</v>
      </c>
      <c r="F134" s="22">
        <v>4406182.04</v>
      </c>
      <c r="G134" s="34"/>
    </row>
    <row r="135" spans="2:7" ht="31.5" x14ac:dyDescent="0.25">
      <c r="B135" s="12" t="s">
        <v>255</v>
      </c>
      <c r="C135" s="13" t="s">
        <v>256</v>
      </c>
      <c r="D135" s="19">
        <f>SUM(D136+D138+D141+D145+D149+D152+D154+D156+D159+D164+D166+D168+D171+D173+D162)</f>
        <v>2524.6999999999998</v>
      </c>
      <c r="E135" s="19">
        <f>SUM(E136+E138+E141+E145+E149+E152+E154+E156+E159+E164+E166+E168+E171+E173+E162)</f>
        <v>2576.8999999999996</v>
      </c>
    </row>
    <row r="136" spans="2:7" ht="47.25" x14ac:dyDescent="0.25">
      <c r="B136" s="12" t="s">
        <v>257</v>
      </c>
      <c r="C136" s="13" t="s">
        <v>258</v>
      </c>
      <c r="D136" s="19">
        <f>SUM(D137)</f>
        <v>87.3</v>
      </c>
      <c r="E136" s="19">
        <f>SUM(E137)</f>
        <v>40.5</v>
      </c>
    </row>
    <row r="137" spans="2:7" ht="63" x14ac:dyDescent="0.25">
      <c r="B137" s="12" t="s">
        <v>259</v>
      </c>
      <c r="C137" s="13" t="s">
        <v>260</v>
      </c>
      <c r="D137" s="19">
        <v>87.3</v>
      </c>
      <c r="E137" s="19">
        <v>40.5</v>
      </c>
    </row>
    <row r="138" spans="2:7" ht="63" x14ac:dyDescent="0.25">
      <c r="B138" s="12" t="s">
        <v>261</v>
      </c>
      <c r="C138" s="13" t="s">
        <v>262</v>
      </c>
      <c r="D138" s="19">
        <f>SUM(D139:D140)</f>
        <v>347.8</v>
      </c>
      <c r="E138" s="19">
        <f>SUM(E139:E140)</f>
        <v>481.6</v>
      </c>
    </row>
    <row r="139" spans="2:7" ht="94.5" x14ac:dyDescent="0.25">
      <c r="B139" s="12" t="s">
        <v>263</v>
      </c>
      <c r="C139" s="13" t="s">
        <v>264</v>
      </c>
      <c r="D139" s="19">
        <v>1</v>
      </c>
      <c r="E139" s="19">
        <v>0.5</v>
      </c>
    </row>
    <row r="140" spans="2:7" ht="78.75" x14ac:dyDescent="0.25">
      <c r="B140" s="12" t="s">
        <v>265</v>
      </c>
      <c r="C140" s="13" t="s">
        <v>266</v>
      </c>
      <c r="D140" s="19">
        <v>346.8</v>
      </c>
      <c r="E140" s="19">
        <v>481.1</v>
      </c>
    </row>
    <row r="141" spans="2:7" ht="47.25" x14ac:dyDescent="0.25">
      <c r="B141" s="12" t="s">
        <v>267</v>
      </c>
      <c r="C141" s="13" t="s">
        <v>268</v>
      </c>
      <c r="D141" s="19">
        <f>SUM(D142+D143+D144)</f>
        <v>25.599999999999998</v>
      </c>
      <c r="E141" s="19">
        <f>SUM(E142+E143+E144)</f>
        <v>75.3</v>
      </c>
    </row>
    <row r="142" spans="2:7" ht="78.75" x14ac:dyDescent="0.25">
      <c r="B142" s="12" t="s">
        <v>269</v>
      </c>
      <c r="C142" s="13" t="s">
        <v>270</v>
      </c>
      <c r="D142" s="19">
        <v>21.7</v>
      </c>
      <c r="E142" s="19">
        <v>0.5</v>
      </c>
    </row>
    <row r="143" spans="2:7" ht="63" x14ac:dyDescent="0.25">
      <c r="B143" s="35" t="s">
        <v>271</v>
      </c>
      <c r="C143" s="13" t="s">
        <v>272</v>
      </c>
      <c r="D143" s="19">
        <v>3.9</v>
      </c>
      <c r="E143" s="19">
        <v>74.8</v>
      </c>
    </row>
    <row r="144" spans="2:7" ht="63" x14ac:dyDescent="0.25">
      <c r="B144" s="36" t="s">
        <v>273</v>
      </c>
      <c r="C144" s="13" t="s">
        <v>274</v>
      </c>
      <c r="D144" s="19">
        <v>0</v>
      </c>
      <c r="E144" s="19">
        <v>0</v>
      </c>
    </row>
    <row r="145" spans="2:5" ht="47.25" x14ac:dyDescent="0.25">
      <c r="B145" s="12" t="s">
        <v>275</v>
      </c>
      <c r="C145" s="13" t="s">
        <v>276</v>
      </c>
      <c r="D145" s="19">
        <f>SUM(D146+D147+D148)</f>
        <v>4.9000000000000004</v>
      </c>
      <c r="E145" s="19">
        <f>SUM(E146+E147+E148)</f>
        <v>3</v>
      </c>
    </row>
    <row r="146" spans="2:5" ht="78.75" x14ac:dyDescent="0.25">
      <c r="B146" s="12" t="s">
        <v>277</v>
      </c>
      <c r="C146" s="13" t="s">
        <v>278</v>
      </c>
      <c r="D146" s="19">
        <v>0.5</v>
      </c>
      <c r="E146" s="19">
        <v>3</v>
      </c>
    </row>
    <row r="147" spans="2:5" ht="78.75" x14ac:dyDescent="0.25">
      <c r="B147" s="12" t="s">
        <v>279</v>
      </c>
      <c r="C147" s="13" t="s">
        <v>280</v>
      </c>
      <c r="D147" s="19">
        <v>4.4000000000000004</v>
      </c>
      <c r="E147" s="19">
        <v>0</v>
      </c>
    </row>
    <row r="148" spans="2:5" ht="63" hidden="1" x14ac:dyDescent="0.25">
      <c r="B148" s="36" t="s">
        <v>281</v>
      </c>
      <c r="C148" s="13" t="s">
        <v>282</v>
      </c>
      <c r="D148" s="19">
        <v>0</v>
      </c>
      <c r="E148" s="19">
        <v>0</v>
      </c>
    </row>
    <row r="149" spans="2:5" ht="47.25" x14ac:dyDescent="0.25">
      <c r="B149" s="12" t="s">
        <v>283</v>
      </c>
      <c r="C149" s="13" t="s">
        <v>284</v>
      </c>
      <c r="D149" s="19">
        <f>SUM(D150,D151)</f>
        <v>186</v>
      </c>
      <c r="E149" s="19">
        <f>SUM(E150,E151)</f>
        <v>2</v>
      </c>
    </row>
    <row r="150" spans="2:5" ht="78.75" x14ac:dyDescent="0.25">
      <c r="B150" s="12" t="s">
        <v>285</v>
      </c>
      <c r="C150" s="13" t="s">
        <v>286</v>
      </c>
      <c r="D150" s="19">
        <v>185.3</v>
      </c>
      <c r="E150" s="19">
        <v>0</v>
      </c>
    </row>
    <row r="151" spans="2:5" ht="63" x14ac:dyDescent="0.25">
      <c r="B151" s="12" t="s">
        <v>287</v>
      </c>
      <c r="C151" s="13" t="s">
        <v>288</v>
      </c>
      <c r="D151" s="19">
        <v>0.7</v>
      </c>
      <c r="E151" s="19">
        <v>2</v>
      </c>
    </row>
    <row r="152" spans="2:5" ht="47.25" x14ac:dyDescent="0.25">
      <c r="B152" s="12" t="s">
        <v>289</v>
      </c>
      <c r="C152" s="13" t="s">
        <v>290</v>
      </c>
      <c r="D152" s="19">
        <f>SUM(D153)</f>
        <v>0.5</v>
      </c>
      <c r="E152" s="19">
        <f>SUM(E153)</f>
        <v>0</v>
      </c>
    </row>
    <row r="153" spans="2:5" ht="78.75" x14ac:dyDescent="0.25">
      <c r="B153" s="12" t="s">
        <v>291</v>
      </c>
      <c r="C153" s="13" t="s">
        <v>292</v>
      </c>
      <c r="D153" s="19">
        <v>0.5</v>
      </c>
      <c r="E153" s="19">
        <v>0</v>
      </c>
    </row>
    <row r="154" spans="2:5" ht="47.25" x14ac:dyDescent="0.25">
      <c r="B154" s="12" t="s">
        <v>293</v>
      </c>
      <c r="C154" s="13" t="s">
        <v>294</v>
      </c>
      <c r="D154" s="19">
        <f>SUM(D155)</f>
        <v>1.7</v>
      </c>
      <c r="E154" s="19">
        <f>SUM(E155)</f>
        <v>0</v>
      </c>
    </row>
    <row r="155" spans="2:5" ht="63" x14ac:dyDescent="0.25">
      <c r="B155" s="12" t="s">
        <v>295</v>
      </c>
      <c r="C155" s="13" t="s">
        <v>296</v>
      </c>
      <c r="D155" s="19">
        <v>1.7</v>
      </c>
      <c r="E155" s="19">
        <v>0</v>
      </c>
    </row>
    <row r="156" spans="2:5" ht="63" x14ac:dyDescent="0.25">
      <c r="B156" s="12" t="s">
        <v>297</v>
      </c>
      <c r="C156" s="13" t="s">
        <v>298</v>
      </c>
      <c r="D156" s="19">
        <f>SUM(D158,D157)</f>
        <v>211.1</v>
      </c>
      <c r="E156" s="19">
        <f>SUM(E158,E157)</f>
        <v>368.9</v>
      </c>
    </row>
    <row r="157" spans="2:5" ht="94.5" x14ac:dyDescent="0.25">
      <c r="B157" s="12" t="s">
        <v>299</v>
      </c>
      <c r="C157" s="13" t="s">
        <v>300</v>
      </c>
      <c r="D157" s="19">
        <v>16.7</v>
      </c>
      <c r="E157" s="19">
        <v>100</v>
      </c>
    </row>
    <row r="158" spans="2:5" ht="78.75" x14ac:dyDescent="0.25">
      <c r="B158" s="35" t="s">
        <v>301</v>
      </c>
      <c r="C158" s="13" t="s">
        <v>302</v>
      </c>
      <c r="D158" s="19">
        <v>194.4</v>
      </c>
      <c r="E158" s="19">
        <v>268.89999999999998</v>
      </c>
    </row>
    <row r="159" spans="2:5" ht="63" x14ac:dyDescent="0.25">
      <c r="B159" s="12" t="s">
        <v>303</v>
      </c>
      <c r="C159" s="13" t="s">
        <v>304</v>
      </c>
      <c r="D159" s="19">
        <f>SUM(D160:D161)</f>
        <v>44.2</v>
      </c>
      <c r="E159" s="19">
        <f>SUM(E160:E161)</f>
        <v>60.7</v>
      </c>
    </row>
    <row r="160" spans="2:5" ht="94.5" x14ac:dyDescent="0.25">
      <c r="B160" s="12" t="s">
        <v>305</v>
      </c>
      <c r="C160" s="13" t="s">
        <v>306</v>
      </c>
      <c r="D160" s="19">
        <v>34.200000000000003</v>
      </c>
      <c r="E160" s="19">
        <v>50.7</v>
      </c>
    </row>
    <row r="161" spans="2:5" ht="94.5" x14ac:dyDescent="0.25">
      <c r="B161" s="12" t="s">
        <v>307</v>
      </c>
      <c r="C161" s="13" t="s">
        <v>308</v>
      </c>
      <c r="D161" s="19">
        <v>10</v>
      </c>
      <c r="E161" s="19">
        <v>10</v>
      </c>
    </row>
    <row r="162" spans="2:5" ht="47.25" x14ac:dyDescent="0.25">
      <c r="B162" s="12" t="s">
        <v>309</v>
      </c>
      <c r="C162" s="13" t="s">
        <v>310</v>
      </c>
      <c r="D162" s="21">
        <f>SUM(D163)</f>
        <v>0</v>
      </c>
      <c r="E162" s="21">
        <f>SUM(E163)</f>
        <v>-1.3</v>
      </c>
    </row>
    <row r="163" spans="2:5" ht="78.75" x14ac:dyDescent="0.25">
      <c r="B163" s="12" t="s">
        <v>311</v>
      </c>
      <c r="C163" s="13" t="s">
        <v>312</v>
      </c>
      <c r="D163" s="37">
        <v>0</v>
      </c>
      <c r="E163" s="21">
        <v>-1.3</v>
      </c>
    </row>
    <row r="164" spans="2:5" ht="47.25" x14ac:dyDescent="0.25">
      <c r="B164" s="12" t="s">
        <v>313</v>
      </c>
      <c r="C164" s="13" t="s">
        <v>314</v>
      </c>
      <c r="D164" s="19">
        <f>SUM(D165)</f>
        <v>3.1</v>
      </c>
      <c r="E164" s="19">
        <f>SUM(E165)</f>
        <v>1.1000000000000001</v>
      </c>
    </row>
    <row r="165" spans="2:5" ht="63" x14ac:dyDescent="0.25">
      <c r="B165" s="12" t="s">
        <v>315</v>
      </c>
      <c r="C165" s="13" t="s">
        <v>316</v>
      </c>
      <c r="D165" s="19">
        <v>3.1</v>
      </c>
      <c r="E165" s="19">
        <v>1.1000000000000001</v>
      </c>
    </row>
    <row r="166" spans="2:5" ht="94.5" x14ac:dyDescent="0.25">
      <c r="B166" s="12" t="s">
        <v>317</v>
      </c>
      <c r="C166" s="13" t="s">
        <v>318</v>
      </c>
      <c r="D166" s="19">
        <f>SUM(D167)</f>
        <v>33.9</v>
      </c>
      <c r="E166" s="19">
        <f>SUM(E167)</f>
        <v>0</v>
      </c>
    </row>
    <row r="167" spans="2:5" ht="110.25" x14ac:dyDescent="0.25">
      <c r="B167" s="12" t="s">
        <v>319</v>
      </c>
      <c r="C167" s="13" t="s">
        <v>320</v>
      </c>
      <c r="D167" s="19">
        <v>33.9</v>
      </c>
      <c r="E167" s="19">
        <v>0</v>
      </c>
    </row>
    <row r="168" spans="2:5" ht="47.25" x14ac:dyDescent="0.25">
      <c r="B168" s="12" t="s">
        <v>321</v>
      </c>
      <c r="C168" s="13" t="s">
        <v>322</v>
      </c>
      <c r="D168" s="19">
        <f>SUM(D169:D170)</f>
        <v>360.3</v>
      </c>
      <c r="E168" s="19">
        <f>SUM(E169:E170)</f>
        <v>293.10000000000002</v>
      </c>
    </row>
    <row r="169" spans="2:5" ht="87" customHeight="1" x14ac:dyDescent="0.25">
      <c r="B169" s="12" t="s">
        <v>323</v>
      </c>
      <c r="C169" s="13" t="s">
        <v>324</v>
      </c>
      <c r="D169" s="19">
        <v>39</v>
      </c>
      <c r="E169" s="19">
        <v>0</v>
      </c>
    </row>
    <row r="170" spans="2:5" ht="72.75" customHeight="1" x14ac:dyDescent="0.25">
      <c r="B170" s="12" t="s">
        <v>325</v>
      </c>
      <c r="C170" s="13" t="s">
        <v>326</v>
      </c>
      <c r="D170" s="19">
        <v>321.3</v>
      </c>
      <c r="E170" s="19">
        <v>293.10000000000002</v>
      </c>
    </row>
    <row r="171" spans="2:5" ht="63" x14ac:dyDescent="0.25">
      <c r="B171" s="12" t="s">
        <v>327</v>
      </c>
      <c r="C171" s="13" t="s">
        <v>328</v>
      </c>
      <c r="D171" s="19">
        <f>SUM(D172)</f>
        <v>1218.3</v>
      </c>
      <c r="E171" s="19">
        <f>SUM(E172)</f>
        <v>1253</v>
      </c>
    </row>
    <row r="172" spans="2:5" ht="78.75" x14ac:dyDescent="0.25">
      <c r="B172" s="12" t="s">
        <v>329</v>
      </c>
      <c r="C172" s="13" t="s">
        <v>330</v>
      </c>
      <c r="D172" s="19">
        <v>1218.3</v>
      </c>
      <c r="E172" s="19">
        <v>1253</v>
      </c>
    </row>
    <row r="173" spans="2:5" ht="47.25" x14ac:dyDescent="0.25">
      <c r="B173" s="12" t="s">
        <v>331</v>
      </c>
      <c r="C173" s="38" t="s">
        <v>332</v>
      </c>
      <c r="D173" s="39">
        <f>D174</f>
        <v>0</v>
      </c>
      <c r="E173" s="39">
        <f>E174</f>
        <v>-1</v>
      </c>
    </row>
    <row r="174" spans="2:5" ht="63" x14ac:dyDescent="0.25">
      <c r="B174" s="12" t="s">
        <v>333</v>
      </c>
      <c r="C174" s="38" t="s">
        <v>334</v>
      </c>
      <c r="D174" s="39">
        <v>0</v>
      </c>
      <c r="E174" s="19">
        <v>-1</v>
      </c>
    </row>
    <row r="175" spans="2:5" ht="94.5" x14ac:dyDescent="0.25">
      <c r="B175" s="36" t="s">
        <v>335</v>
      </c>
      <c r="C175" s="13" t="s">
        <v>336</v>
      </c>
      <c r="D175" s="19">
        <f>SUM(D176+D177)</f>
        <v>62.2</v>
      </c>
      <c r="E175" s="19">
        <f>SUM(E176+E177)</f>
        <v>0</v>
      </c>
    </row>
    <row r="176" spans="2:5" ht="141.75" hidden="1" x14ac:dyDescent="0.25">
      <c r="B176" s="36" t="s">
        <v>337</v>
      </c>
      <c r="C176" s="13" t="s">
        <v>338</v>
      </c>
      <c r="D176" s="19">
        <v>0</v>
      </c>
      <c r="E176" s="19">
        <v>0</v>
      </c>
    </row>
    <row r="177" spans="2:6" ht="110.25" x14ac:dyDescent="0.25">
      <c r="B177" s="36" t="s">
        <v>339</v>
      </c>
      <c r="C177" s="13" t="s">
        <v>340</v>
      </c>
      <c r="D177" s="19">
        <v>62.2</v>
      </c>
      <c r="E177" s="19">
        <v>0</v>
      </c>
    </row>
    <row r="178" spans="2:6" ht="31.5" x14ac:dyDescent="0.25">
      <c r="B178" s="12" t="s">
        <v>341</v>
      </c>
      <c r="C178" s="13" t="s">
        <v>342</v>
      </c>
      <c r="D178" s="19">
        <f>SUM(D179)</f>
        <v>134.69999999999999</v>
      </c>
      <c r="E178" s="21">
        <f>SUM(E179)</f>
        <v>179.3</v>
      </c>
    </row>
    <row r="179" spans="2:6" ht="47.25" x14ac:dyDescent="0.25">
      <c r="B179" s="12" t="s">
        <v>343</v>
      </c>
      <c r="C179" s="13" t="s">
        <v>344</v>
      </c>
      <c r="D179" s="19">
        <v>134.69999999999999</v>
      </c>
      <c r="E179" s="19">
        <v>179.3</v>
      </c>
    </row>
    <row r="180" spans="2:6" ht="94.5" x14ac:dyDescent="0.25">
      <c r="B180" s="12" t="s">
        <v>345</v>
      </c>
      <c r="C180" s="13" t="s">
        <v>346</v>
      </c>
      <c r="D180" s="19">
        <f>SUM(D181:D182)</f>
        <v>1613</v>
      </c>
      <c r="E180" s="21">
        <f>SUM(E181:E182)</f>
        <v>1626.1</v>
      </c>
      <c r="F180" s="22">
        <v>1626040.88</v>
      </c>
    </row>
    <row r="181" spans="2:6" ht="47.25" x14ac:dyDescent="0.25">
      <c r="B181" s="12" t="s">
        <v>347</v>
      </c>
      <c r="C181" s="13" t="s">
        <v>348</v>
      </c>
      <c r="D181" s="19">
        <v>1180</v>
      </c>
      <c r="E181" s="19">
        <v>1193.8</v>
      </c>
      <c r="F181" s="22">
        <v>1193745.8700000001</v>
      </c>
    </row>
    <row r="182" spans="2:6" ht="63" x14ac:dyDescent="0.25">
      <c r="B182" s="12" t="s">
        <v>349</v>
      </c>
      <c r="C182" s="13" t="s">
        <v>350</v>
      </c>
      <c r="D182" s="19">
        <v>433</v>
      </c>
      <c r="E182" s="19">
        <v>432.3</v>
      </c>
    </row>
    <row r="183" spans="2:6" x14ac:dyDescent="0.25">
      <c r="B183" s="12" t="s">
        <v>351</v>
      </c>
      <c r="C183" s="13" t="s">
        <v>352</v>
      </c>
      <c r="D183" s="19">
        <f>SUM(D184+D187+D191+D189)</f>
        <v>20</v>
      </c>
      <c r="E183" s="19">
        <f>SUM(E184+E187+E191+E189)</f>
        <v>23.9</v>
      </c>
    </row>
    <row r="184" spans="2:6" ht="63" x14ac:dyDescent="0.25">
      <c r="B184" s="12" t="s">
        <v>353</v>
      </c>
      <c r="C184" s="13" t="s">
        <v>354</v>
      </c>
      <c r="D184" s="19">
        <f>SUM(D186+D185)</f>
        <v>20</v>
      </c>
      <c r="E184" s="19">
        <f>SUM(E186+E185)</f>
        <v>17</v>
      </c>
    </row>
    <row r="185" spans="2:6" ht="47.25" x14ac:dyDescent="0.25">
      <c r="B185" s="36" t="s">
        <v>355</v>
      </c>
      <c r="C185" s="13" t="s">
        <v>356</v>
      </c>
      <c r="D185" s="19">
        <v>0</v>
      </c>
      <c r="E185" s="19">
        <v>0</v>
      </c>
    </row>
    <row r="186" spans="2:6" ht="47.25" x14ac:dyDescent="0.25">
      <c r="B186" s="12" t="s">
        <v>357</v>
      </c>
      <c r="C186" s="13" t="s">
        <v>358</v>
      </c>
      <c r="D186" s="19">
        <v>20</v>
      </c>
      <c r="E186" s="19">
        <v>17</v>
      </c>
    </row>
    <row r="187" spans="2:6" ht="31.5" hidden="1" x14ac:dyDescent="0.25">
      <c r="B187" s="36" t="s">
        <v>359</v>
      </c>
      <c r="C187" s="13" t="s">
        <v>360</v>
      </c>
      <c r="D187" s="19">
        <f>SUM(D188)</f>
        <v>0</v>
      </c>
      <c r="E187" s="19">
        <f>SUM(E188)</f>
        <v>0</v>
      </c>
    </row>
    <row r="188" spans="2:6" ht="126" hidden="1" x14ac:dyDescent="0.25">
      <c r="B188" s="36" t="s">
        <v>361</v>
      </c>
      <c r="C188" s="13" t="s">
        <v>362</v>
      </c>
      <c r="D188" s="19">
        <v>0</v>
      </c>
      <c r="E188" s="19">
        <v>0</v>
      </c>
    </row>
    <row r="189" spans="2:6" ht="31.5" hidden="1" x14ac:dyDescent="0.25">
      <c r="B189" s="36" t="s">
        <v>363</v>
      </c>
      <c r="C189" s="13" t="s">
        <v>364</v>
      </c>
      <c r="D189" s="19">
        <f>SUM(D190)</f>
        <v>0</v>
      </c>
      <c r="E189" s="19">
        <f>SUM(E190)</f>
        <v>0</v>
      </c>
    </row>
    <row r="190" spans="2:6" ht="47.25" hidden="1" x14ac:dyDescent="0.25">
      <c r="B190" s="36" t="s">
        <v>365</v>
      </c>
      <c r="C190" s="13" t="s">
        <v>366</v>
      </c>
      <c r="D190" s="19">
        <v>0</v>
      </c>
      <c r="E190" s="19">
        <v>0</v>
      </c>
    </row>
    <row r="191" spans="2:6" ht="63" x14ac:dyDescent="0.25">
      <c r="B191" s="12" t="s">
        <v>367</v>
      </c>
      <c r="C191" s="13" t="s">
        <v>368</v>
      </c>
      <c r="D191" s="19">
        <f>SUM(D192:D193)</f>
        <v>0</v>
      </c>
      <c r="E191" s="19">
        <f>SUM(E192:E193)</f>
        <v>6.8999999999999995</v>
      </c>
    </row>
    <row r="192" spans="2:6" ht="47.25" x14ac:dyDescent="0.25">
      <c r="B192" s="12" t="s">
        <v>369</v>
      </c>
      <c r="C192" s="13" t="s">
        <v>370</v>
      </c>
      <c r="D192" s="19">
        <v>0</v>
      </c>
      <c r="E192" s="19">
        <v>-1.3</v>
      </c>
      <c r="F192" s="22">
        <v>-1350.01</v>
      </c>
    </row>
    <row r="193" spans="2:5" ht="63" x14ac:dyDescent="0.25">
      <c r="B193" s="12" t="s">
        <v>371</v>
      </c>
      <c r="C193" s="13" t="s">
        <v>372</v>
      </c>
      <c r="D193" s="19">
        <v>0</v>
      </c>
      <c r="E193" s="19">
        <v>8.1999999999999993</v>
      </c>
    </row>
    <row r="194" spans="2:5" x14ac:dyDescent="0.25">
      <c r="B194" s="12" t="s">
        <v>373</v>
      </c>
      <c r="C194" s="13" t="s">
        <v>374</v>
      </c>
      <c r="D194" s="19">
        <f t="shared" ref="D194:D195" si="0">SUM(D195)</f>
        <v>0</v>
      </c>
      <c r="E194" s="19">
        <f t="shared" ref="E194:E195" si="1">SUM(E195)</f>
        <v>0</v>
      </c>
    </row>
    <row r="195" spans="2:5" ht="31.5" x14ac:dyDescent="0.25">
      <c r="B195" s="12" t="s">
        <v>375</v>
      </c>
      <c r="C195" s="13" t="s">
        <v>376</v>
      </c>
      <c r="D195" s="19">
        <f t="shared" si="0"/>
        <v>0</v>
      </c>
      <c r="E195" s="19">
        <f t="shared" si="1"/>
        <v>0</v>
      </c>
    </row>
    <row r="196" spans="2:5" ht="47.25" x14ac:dyDescent="0.25">
      <c r="B196" s="12" t="s">
        <v>377</v>
      </c>
      <c r="C196" s="13" t="s">
        <v>378</v>
      </c>
      <c r="D196" s="19">
        <v>0</v>
      </c>
      <c r="E196" s="19">
        <v>0</v>
      </c>
    </row>
    <row r="197" spans="2:5" x14ac:dyDescent="0.25">
      <c r="B197" s="12" t="s">
        <v>379</v>
      </c>
      <c r="C197" s="13" t="s">
        <v>380</v>
      </c>
      <c r="D197" s="19">
        <f>D198+D200+D202</f>
        <v>1733.8</v>
      </c>
      <c r="E197" s="19">
        <f>E198+E200+E202</f>
        <v>1792.3999999999999</v>
      </c>
    </row>
    <row r="198" spans="2:5" x14ac:dyDescent="0.25">
      <c r="B198" s="12" t="s">
        <v>381</v>
      </c>
      <c r="C198" s="13" t="s">
        <v>382</v>
      </c>
      <c r="D198" s="19">
        <f>SUM(D199)</f>
        <v>0</v>
      </c>
      <c r="E198" s="19">
        <f>SUM(E199)</f>
        <v>58.6</v>
      </c>
    </row>
    <row r="199" spans="2:5" x14ac:dyDescent="0.25">
      <c r="B199" s="12" t="s">
        <v>383</v>
      </c>
      <c r="C199" s="13" t="s">
        <v>384</v>
      </c>
      <c r="D199" s="19">
        <v>0</v>
      </c>
      <c r="E199" s="19">
        <v>58.6</v>
      </c>
    </row>
    <row r="200" spans="2:5" x14ac:dyDescent="0.25">
      <c r="B200" s="12" t="s">
        <v>385</v>
      </c>
      <c r="C200" s="13" t="s">
        <v>386</v>
      </c>
      <c r="D200" s="37">
        <f>D201</f>
        <v>1733.8</v>
      </c>
      <c r="E200" s="21">
        <f>E201</f>
        <v>1733.8</v>
      </c>
    </row>
    <row r="201" spans="2:5" x14ac:dyDescent="0.25">
      <c r="B201" s="12" t="s">
        <v>387</v>
      </c>
      <c r="C201" s="13" t="s">
        <v>388</v>
      </c>
      <c r="D201" s="37">
        <v>1733.8</v>
      </c>
      <c r="E201" s="21">
        <v>1733.8</v>
      </c>
    </row>
    <row r="202" spans="2:5" hidden="1" x14ac:dyDescent="0.25">
      <c r="B202" s="23" t="s">
        <v>389</v>
      </c>
      <c r="C202" s="13" t="s">
        <v>390</v>
      </c>
      <c r="D202" s="19">
        <f>SUM(D203)</f>
        <v>0</v>
      </c>
      <c r="E202" s="19">
        <f>SUM(E203)</f>
        <v>0</v>
      </c>
    </row>
    <row r="203" spans="2:5" hidden="1" x14ac:dyDescent="0.25">
      <c r="B203" s="12" t="s">
        <v>391</v>
      </c>
      <c r="C203" s="13" t="s">
        <v>392</v>
      </c>
      <c r="D203" s="19">
        <v>0</v>
      </c>
      <c r="E203" s="19">
        <v>0</v>
      </c>
    </row>
    <row r="204" spans="2:5" x14ac:dyDescent="0.25">
      <c r="B204" s="12" t="s">
        <v>393</v>
      </c>
      <c r="C204" s="13" t="s">
        <v>394</v>
      </c>
      <c r="D204" s="19">
        <f>SUM(D205,D278,D283,D281,D272,D275)</f>
        <v>5924575.3999999994</v>
      </c>
      <c r="E204" s="21">
        <f>SUM(E205,E278,E283,E281,E272,E275)</f>
        <v>5793821.1000000006</v>
      </c>
    </row>
    <row r="205" spans="2:5" ht="31.5" x14ac:dyDescent="0.25">
      <c r="B205" s="12" t="s">
        <v>395</v>
      </c>
      <c r="C205" s="13" t="s">
        <v>396</v>
      </c>
      <c r="D205" s="19">
        <f>SUM(D206,D213,D244,D259)</f>
        <v>5875244.6999999993</v>
      </c>
      <c r="E205" s="19">
        <f>SUM(E206,E213,E244,E259)</f>
        <v>5744490.4000000004</v>
      </c>
    </row>
    <row r="206" spans="2:5" ht="31.5" x14ac:dyDescent="0.25">
      <c r="B206" s="12" t="s">
        <v>397</v>
      </c>
      <c r="C206" s="13" t="s">
        <v>398</v>
      </c>
      <c r="D206" s="19">
        <f>SUM(D207+D209+D211)</f>
        <v>862372.7</v>
      </c>
      <c r="E206" s="19">
        <f>SUM(E207+E209+E211)</f>
        <v>862372.7</v>
      </c>
    </row>
    <row r="207" spans="2:5" x14ac:dyDescent="0.25">
      <c r="B207" s="12" t="s">
        <v>399</v>
      </c>
      <c r="C207" s="13" t="s">
        <v>400</v>
      </c>
      <c r="D207" s="19">
        <f>SUM(D208)</f>
        <v>581803.6</v>
      </c>
      <c r="E207" s="19">
        <f>SUM(E208)</f>
        <v>581803.6</v>
      </c>
    </row>
    <row r="208" spans="2:5" ht="31.5" x14ac:dyDescent="0.25">
      <c r="B208" s="12" t="s">
        <v>401</v>
      </c>
      <c r="C208" s="13" t="s">
        <v>402</v>
      </c>
      <c r="D208" s="19">
        <v>581803.6</v>
      </c>
      <c r="E208" s="19">
        <v>581803.6</v>
      </c>
    </row>
    <row r="209" spans="2:6" ht="31.5" x14ac:dyDescent="0.25">
      <c r="B209" s="12" t="s">
        <v>403</v>
      </c>
      <c r="C209" s="13" t="s">
        <v>404</v>
      </c>
      <c r="D209" s="19">
        <f>D210</f>
        <v>269062.40000000002</v>
      </c>
      <c r="E209" s="19">
        <f>E210</f>
        <v>269062.40000000002</v>
      </c>
    </row>
    <row r="210" spans="2:6" ht="31.5" x14ac:dyDescent="0.25">
      <c r="B210" s="12" t="s">
        <v>405</v>
      </c>
      <c r="C210" s="13" t="s">
        <v>406</v>
      </c>
      <c r="D210" s="19">
        <v>269062.40000000002</v>
      </c>
      <c r="E210" s="19">
        <v>269062.40000000002</v>
      </c>
    </row>
    <row r="211" spans="2:6" x14ac:dyDescent="0.25">
      <c r="B211" s="12" t="s">
        <v>407</v>
      </c>
      <c r="C211" s="13" t="s">
        <v>408</v>
      </c>
      <c r="D211" s="19">
        <f>SUM(D212)</f>
        <v>11506.7</v>
      </c>
      <c r="E211" s="19">
        <f>SUM(E212)</f>
        <v>11506.7</v>
      </c>
    </row>
    <row r="212" spans="2:6" x14ac:dyDescent="0.25">
      <c r="B212" s="12" t="s">
        <v>409</v>
      </c>
      <c r="C212" s="13" t="s">
        <v>410</v>
      </c>
      <c r="D212" s="19">
        <v>11506.7</v>
      </c>
      <c r="E212" s="19">
        <v>11506.7</v>
      </c>
    </row>
    <row r="213" spans="2:6" ht="31.5" x14ac:dyDescent="0.25">
      <c r="B213" s="12" t="s">
        <v>411</v>
      </c>
      <c r="C213" s="13" t="s">
        <v>412</v>
      </c>
      <c r="D213" s="19">
        <f>D214+D216+D218+D220+D222+D224+D226+D228+D230+D232+D234+D236+D238+D242+D240</f>
        <v>2057894.8</v>
      </c>
      <c r="E213" s="19">
        <f>E214+E216+E218+E220+E222+E224+E226+E228+E230+E232+E234+E236+E238+E242+E240</f>
        <v>1934474.2000000002</v>
      </c>
      <c r="F213" s="22">
        <v>1934474250.55</v>
      </c>
    </row>
    <row r="214" spans="2:6" ht="47.25" x14ac:dyDescent="0.25">
      <c r="B214" s="12" t="s">
        <v>413</v>
      </c>
      <c r="C214" s="13" t="s">
        <v>414</v>
      </c>
      <c r="D214" s="19">
        <f>SUM(D215)</f>
        <v>0</v>
      </c>
      <c r="E214" s="19">
        <f>SUM(E215)</f>
        <v>0</v>
      </c>
    </row>
    <row r="215" spans="2:6" ht="47.25" x14ac:dyDescent="0.25">
      <c r="B215" s="12" t="s">
        <v>415</v>
      </c>
      <c r="C215" s="13" t="s">
        <v>416</v>
      </c>
      <c r="D215" s="19">
        <v>0</v>
      </c>
      <c r="E215" s="19">
        <v>0</v>
      </c>
    </row>
    <row r="216" spans="2:6" ht="31.5" x14ac:dyDescent="0.25">
      <c r="B216" s="12" t="s">
        <v>417</v>
      </c>
      <c r="C216" s="13" t="s">
        <v>418</v>
      </c>
      <c r="D216" s="19">
        <f>SUM(D217)</f>
        <v>379787</v>
      </c>
      <c r="E216" s="19">
        <f>SUM(E217)</f>
        <v>348543.5</v>
      </c>
    </row>
    <row r="217" spans="2:6" ht="31.5" x14ac:dyDescent="0.25">
      <c r="B217" s="12" t="s">
        <v>419</v>
      </c>
      <c r="C217" s="13" t="s">
        <v>420</v>
      </c>
      <c r="D217" s="19">
        <v>379787</v>
      </c>
      <c r="E217" s="19">
        <v>348543.5</v>
      </c>
    </row>
    <row r="218" spans="2:6" ht="94.5" hidden="1" x14ac:dyDescent="0.25">
      <c r="B218" s="12" t="s">
        <v>421</v>
      </c>
      <c r="C218" s="40" t="s">
        <v>422</v>
      </c>
      <c r="D218" s="19">
        <f>SUM(D219)</f>
        <v>0</v>
      </c>
      <c r="E218" s="19">
        <f>SUM(E219)</f>
        <v>0</v>
      </c>
    </row>
    <row r="219" spans="2:6" ht="104.25" hidden="1" customHeight="1" x14ac:dyDescent="0.25">
      <c r="B219" s="12" t="s">
        <v>423</v>
      </c>
      <c r="C219" s="13" t="s">
        <v>424</v>
      </c>
      <c r="D219" s="19">
        <v>0</v>
      </c>
      <c r="E219" s="19">
        <v>0</v>
      </c>
    </row>
    <row r="220" spans="2:6" ht="47.25" hidden="1" x14ac:dyDescent="0.25">
      <c r="B220" s="12" t="s">
        <v>425</v>
      </c>
      <c r="C220" s="13" t="s">
        <v>426</v>
      </c>
      <c r="D220" s="19">
        <f>SUM(D221)</f>
        <v>0</v>
      </c>
      <c r="E220" s="19">
        <f>SUM(E221)</f>
        <v>0</v>
      </c>
    </row>
    <row r="221" spans="2:6" ht="47.25" hidden="1" x14ac:dyDescent="0.25">
      <c r="B221" s="12" t="s">
        <v>427</v>
      </c>
      <c r="C221" s="13" t="s">
        <v>428</v>
      </c>
      <c r="D221" s="19">
        <v>0</v>
      </c>
      <c r="E221" s="19">
        <v>0</v>
      </c>
    </row>
    <row r="222" spans="2:6" ht="63" x14ac:dyDescent="0.25">
      <c r="B222" s="12" t="s">
        <v>429</v>
      </c>
      <c r="C222" s="13" t="s">
        <v>430</v>
      </c>
      <c r="D222" s="19">
        <f>SUM(D223)</f>
        <v>854718.3</v>
      </c>
      <c r="E222" s="19">
        <f>SUM(E223)</f>
        <v>847844.7</v>
      </c>
    </row>
    <row r="223" spans="2:6" ht="63" x14ac:dyDescent="0.25">
      <c r="B223" s="12" t="s">
        <v>431</v>
      </c>
      <c r="C223" s="13" t="s">
        <v>432</v>
      </c>
      <c r="D223" s="19">
        <v>854718.3</v>
      </c>
      <c r="E223" s="19">
        <v>847844.7</v>
      </c>
    </row>
    <row r="224" spans="2:6" ht="31.5" x14ac:dyDescent="0.25">
      <c r="B224" s="12" t="s">
        <v>433</v>
      </c>
      <c r="C224" s="13" t="s">
        <v>434</v>
      </c>
      <c r="D224" s="19">
        <f>SUM(D225)</f>
        <v>0</v>
      </c>
      <c r="E224" s="19">
        <f>SUM(E225)</f>
        <v>0</v>
      </c>
    </row>
    <row r="225" spans="2:5" ht="31.5" x14ac:dyDescent="0.25">
      <c r="B225" s="12" t="s">
        <v>435</v>
      </c>
      <c r="C225" s="13" t="s">
        <v>436</v>
      </c>
      <c r="D225" s="19">
        <v>0</v>
      </c>
      <c r="E225" s="19">
        <v>0</v>
      </c>
    </row>
    <row r="226" spans="2:5" ht="47.25" x14ac:dyDescent="0.25">
      <c r="B226" s="12" t="s">
        <v>437</v>
      </c>
      <c r="C226" s="13" t="s">
        <v>438</v>
      </c>
      <c r="D226" s="19">
        <f>SUM(D227)</f>
        <v>1755.5</v>
      </c>
      <c r="E226" s="19">
        <f>SUM(E227)</f>
        <v>1753.8</v>
      </c>
    </row>
    <row r="227" spans="2:5" ht="63" x14ac:dyDescent="0.25">
      <c r="B227" s="12" t="s">
        <v>439</v>
      </c>
      <c r="C227" s="13" t="s">
        <v>440</v>
      </c>
      <c r="D227" s="19">
        <v>1755.5</v>
      </c>
      <c r="E227" s="19">
        <v>1753.8</v>
      </c>
    </row>
    <row r="228" spans="2:5" ht="63" x14ac:dyDescent="0.25">
      <c r="B228" s="41" t="s">
        <v>441</v>
      </c>
      <c r="C228" s="13" t="s">
        <v>442</v>
      </c>
      <c r="D228" s="19">
        <f>SUM(D229)</f>
        <v>42753.9</v>
      </c>
      <c r="E228" s="19">
        <f>SUM(E229)</f>
        <v>42750.9</v>
      </c>
    </row>
    <row r="229" spans="2:5" ht="63" x14ac:dyDescent="0.25">
      <c r="B229" s="41" t="s">
        <v>443</v>
      </c>
      <c r="C229" s="13" t="s">
        <v>444</v>
      </c>
      <c r="D229" s="19">
        <v>42753.9</v>
      </c>
      <c r="E229" s="19">
        <v>42750.9</v>
      </c>
    </row>
    <row r="230" spans="2:5" ht="47.25" x14ac:dyDescent="0.25">
      <c r="B230" s="12" t="s">
        <v>445</v>
      </c>
      <c r="C230" s="13" t="s">
        <v>446</v>
      </c>
      <c r="D230" s="19">
        <f>SUM(D231)</f>
        <v>811.7</v>
      </c>
      <c r="E230" s="19">
        <f>SUM(E231)</f>
        <v>811.7</v>
      </c>
    </row>
    <row r="231" spans="2:5" ht="47.25" x14ac:dyDescent="0.25">
      <c r="B231" s="12" t="s">
        <v>447</v>
      </c>
      <c r="C231" s="13" t="s">
        <v>448</v>
      </c>
      <c r="D231" s="19">
        <v>811.7</v>
      </c>
      <c r="E231" s="19">
        <v>811.7</v>
      </c>
    </row>
    <row r="232" spans="2:5" ht="31.5" x14ac:dyDescent="0.25">
      <c r="B232" s="12" t="s">
        <v>449</v>
      </c>
      <c r="C232" s="13" t="s">
        <v>450</v>
      </c>
      <c r="D232" s="19">
        <f>SUM(D233)</f>
        <v>2773.4</v>
      </c>
      <c r="E232" s="19">
        <f>SUM(E233)</f>
        <v>2773.4</v>
      </c>
    </row>
    <row r="233" spans="2:5" ht="31.5" x14ac:dyDescent="0.25">
      <c r="B233" s="12" t="s">
        <v>451</v>
      </c>
      <c r="C233" s="13" t="s">
        <v>452</v>
      </c>
      <c r="D233" s="19">
        <v>2773.4</v>
      </c>
      <c r="E233" s="19">
        <v>2773.4</v>
      </c>
    </row>
    <row r="234" spans="2:5" x14ac:dyDescent="0.25">
      <c r="B234" s="23" t="s">
        <v>453</v>
      </c>
      <c r="C234" s="13" t="s">
        <v>454</v>
      </c>
      <c r="D234" s="19">
        <f>SUM(D235)</f>
        <v>204.6</v>
      </c>
      <c r="E234" s="19">
        <f>SUM(E235)</f>
        <v>204.6</v>
      </c>
    </row>
    <row r="235" spans="2:5" x14ac:dyDescent="0.25">
      <c r="B235" s="12" t="s">
        <v>455</v>
      </c>
      <c r="C235" s="13" t="s">
        <v>456</v>
      </c>
      <c r="D235" s="19">
        <v>204.6</v>
      </c>
      <c r="E235" s="19">
        <v>204.6</v>
      </c>
    </row>
    <row r="236" spans="2:5" ht="47.25" x14ac:dyDescent="0.25">
      <c r="B236" s="12" t="s">
        <v>457</v>
      </c>
      <c r="C236" s="13" t="s">
        <v>458</v>
      </c>
      <c r="D236" s="19">
        <f>SUM(D237)</f>
        <v>16782.599999999999</v>
      </c>
      <c r="E236" s="19">
        <f>SUM(E237)</f>
        <v>16782.599999999999</v>
      </c>
    </row>
    <row r="237" spans="2:5" ht="47.25" x14ac:dyDescent="0.25">
      <c r="B237" s="12" t="s">
        <v>459</v>
      </c>
      <c r="C237" s="13" t="s">
        <v>460</v>
      </c>
      <c r="D237" s="19">
        <v>16782.599999999999</v>
      </c>
      <c r="E237" s="19">
        <v>16782.599999999999</v>
      </c>
    </row>
    <row r="238" spans="2:5" ht="31.5" x14ac:dyDescent="0.25">
      <c r="B238" s="12" t="s">
        <v>461</v>
      </c>
      <c r="C238" s="13" t="s">
        <v>462</v>
      </c>
      <c r="D238" s="19">
        <f>SUM(D239)</f>
        <v>20512.8</v>
      </c>
      <c r="E238" s="19">
        <f>SUM(E239)</f>
        <v>20512.8</v>
      </c>
    </row>
    <row r="239" spans="2:5" ht="31.5" x14ac:dyDescent="0.25">
      <c r="B239" s="12" t="s">
        <v>463</v>
      </c>
      <c r="C239" s="13" t="s">
        <v>464</v>
      </c>
      <c r="D239" s="19">
        <v>20512.8</v>
      </c>
      <c r="E239" s="19">
        <v>20512.8</v>
      </c>
    </row>
    <row r="240" spans="2:5" ht="31.5" x14ac:dyDescent="0.25">
      <c r="B240" s="42" t="s">
        <v>465</v>
      </c>
      <c r="C240" s="43" t="s">
        <v>466</v>
      </c>
      <c r="D240" s="21">
        <f>SUM(D241)</f>
        <v>70738.7</v>
      </c>
      <c r="E240" s="21">
        <f>SUM(E241)</f>
        <v>70738.600000000006</v>
      </c>
    </row>
    <row r="241" spans="2:6" ht="31.5" x14ac:dyDescent="0.25">
      <c r="B241" s="42" t="s">
        <v>467</v>
      </c>
      <c r="C241" s="43" t="s">
        <v>468</v>
      </c>
      <c r="D241" s="21">
        <v>70738.7</v>
      </c>
      <c r="E241" s="21">
        <v>70738.600000000006</v>
      </c>
    </row>
    <row r="242" spans="2:6" x14ac:dyDescent="0.25">
      <c r="B242" s="12" t="s">
        <v>469</v>
      </c>
      <c r="C242" s="13" t="s">
        <v>470</v>
      </c>
      <c r="D242" s="19">
        <f>SUM(D243)</f>
        <v>667056.30000000005</v>
      </c>
      <c r="E242" s="19">
        <f>SUM(E243)</f>
        <v>581757.6</v>
      </c>
    </row>
    <row r="243" spans="2:6" x14ac:dyDescent="0.25">
      <c r="B243" s="12" t="s">
        <v>471</v>
      </c>
      <c r="C243" s="13" t="s">
        <v>472</v>
      </c>
      <c r="D243" s="19">
        <v>667056.30000000005</v>
      </c>
      <c r="E243" s="19">
        <v>581757.6</v>
      </c>
    </row>
    <row r="244" spans="2:6" ht="24" customHeight="1" x14ac:dyDescent="0.25">
      <c r="B244" s="12" t="s">
        <v>473</v>
      </c>
      <c r="C244" s="13" t="s">
        <v>474</v>
      </c>
      <c r="D244" s="19">
        <f>SUM(D245,D247,D249,D251,D253,D255,D257)</f>
        <v>2538429.1</v>
      </c>
      <c r="E244" s="19">
        <f>SUM(E245,E247,E249,E251,E253,E255,E257)</f>
        <v>2531120.0000000005</v>
      </c>
    </row>
    <row r="245" spans="2:6" ht="42.75" customHeight="1" x14ac:dyDescent="0.25">
      <c r="B245" s="12" t="s">
        <v>475</v>
      </c>
      <c r="C245" s="13" t="s">
        <v>476</v>
      </c>
      <c r="D245" s="19">
        <f>SUM(D246)</f>
        <v>2486981.2000000002</v>
      </c>
      <c r="E245" s="19">
        <f>SUM(E246)</f>
        <v>2484427.7000000002</v>
      </c>
    </row>
    <row r="246" spans="2:6" ht="34.5" customHeight="1" x14ac:dyDescent="0.25">
      <c r="B246" s="12" t="s">
        <v>477</v>
      </c>
      <c r="C246" s="13" t="s">
        <v>478</v>
      </c>
      <c r="D246" s="19">
        <v>2486981.2000000002</v>
      </c>
      <c r="E246" s="19">
        <v>2484427.7000000002</v>
      </c>
    </row>
    <row r="247" spans="2:6" ht="69.75" customHeight="1" x14ac:dyDescent="0.25">
      <c r="B247" s="12" t="s">
        <v>479</v>
      </c>
      <c r="C247" s="13" t="s">
        <v>480</v>
      </c>
      <c r="D247" s="19">
        <f>SUM(D248)</f>
        <v>35702.699999999997</v>
      </c>
      <c r="E247" s="19">
        <f>SUM(E248)</f>
        <v>35702.699999999997</v>
      </c>
    </row>
    <row r="248" spans="2:6" ht="76.5" customHeight="1" x14ac:dyDescent="0.25">
      <c r="B248" s="12" t="s">
        <v>481</v>
      </c>
      <c r="C248" s="13" t="s">
        <v>482</v>
      </c>
      <c r="D248" s="19">
        <v>35702.699999999997</v>
      </c>
      <c r="E248" s="19">
        <v>35702.699999999997</v>
      </c>
    </row>
    <row r="249" spans="2:6" ht="48" hidden="1" customHeight="1" x14ac:dyDescent="0.25">
      <c r="B249" s="12" t="s">
        <v>483</v>
      </c>
      <c r="C249" s="13" t="s">
        <v>484</v>
      </c>
      <c r="D249" s="19">
        <f>SUM(D250)</f>
        <v>0</v>
      </c>
      <c r="E249" s="19">
        <f>SUM(E250)</f>
        <v>0</v>
      </c>
    </row>
    <row r="250" spans="2:6" ht="47.25" hidden="1" x14ac:dyDescent="0.25">
      <c r="B250" s="12" t="s">
        <v>485</v>
      </c>
      <c r="C250" s="13" t="s">
        <v>486</v>
      </c>
      <c r="D250" s="19">
        <v>0</v>
      </c>
      <c r="E250" s="19">
        <v>0</v>
      </c>
    </row>
    <row r="251" spans="2:6" ht="47.25" x14ac:dyDescent="0.25">
      <c r="B251" s="12" t="s">
        <v>487</v>
      </c>
      <c r="C251" s="13" t="s">
        <v>488</v>
      </c>
      <c r="D251" s="19">
        <f>SUM(D252)</f>
        <v>6.9</v>
      </c>
      <c r="E251" s="19">
        <f>SUM(E252)</f>
        <v>6.9</v>
      </c>
    </row>
    <row r="252" spans="2:6" ht="47.25" x14ac:dyDescent="0.25">
      <c r="B252" s="12" t="s">
        <v>489</v>
      </c>
      <c r="C252" s="13" t="s">
        <v>490</v>
      </c>
      <c r="D252" s="19">
        <v>6.9</v>
      </c>
      <c r="E252" s="19">
        <v>6.9</v>
      </c>
    </row>
    <row r="253" spans="2:6" ht="47.25" x14ac:dyDescent="0.25">
      <c r="B253" s="12" t="s">
        <v>491</v>
      </c>
      <c r="C253" s="13" t="s">
        <v>492</v>
      </c>
      <c r="D253" s="19">
        <f>SUM(D254)</f>
        <v>4700</v>
      </c>
      <c r="E253" s="19">
        <f>SUM(E254)</f>
        <v>2054.6999999999998</v>
      </c>
    </row>
    <row r="254" spans="2:6" ht="47.25" x14ac:dyDescent="0.25">
      <c r="B254" s="12" t="s">
        <v>493</v>
      </c>
      <c r="C254" s="13" t="s">
        <v>494</v>
      </c>
      <c r="D254" s="19">
        <v>4700</v>
      </c>
      <c r="E254" s="19">
        <v>2054.6999999999998</v>
      </c>
      <c r="F254" s="22">
        <v>2054646</v>
      </c>
    </row>
    <row r="255" spans="2:6" ht="47.25" x14ac:dyDescent="0.25">
      <c r="B255" s="44" t="s">
        <v>495</v>
      </c>
      <c r="C255" s="13" t="s">
        <v>496</v>
      </c>
      <c r="D255" s="19">
        <f>SUM(D256)</f>
        <v>2099.5</v>
      </c>
      <c r="E255" s="19">
        <f>SUM(E256)</f>
        <v>0</v>
      </c>
    </row>
    <row r="256" spans="2:6" ht="66.75" customHeight="1" x14ac:dyDescent="0.25">
      <c r="B256" s="44" t="s">
        <v>497</v>
      </c>
      <c r="C256" s="13" t="s">
        <v>498</v>
      </c>
      <c r="D256" s="19">
        <v>2099.5</v>
      </c>
      <c r="E256" s="19">
        <v>0</v>
      </c>
    </row>
    <row r="257" spans="2:5" ht="31.5" x14ac:dyDescent="0.25">
      <c r="B257" s="12" t="s">
        <v>499</v>
      </c>
      <c r="C257" s="13" t="s">
        <v>500</v>
      </c>
      <c r="D257" s="19">
        <f>SUM(D258)</f>
        <v>8938.7999999999993</v>
      </c>
      <c r="E257" s="19">
        <f>SUM(E258)</f>
        <v>8928</v>
      </c>
    </row>
    <row r="258" spans="2:5" ht="31.5" x14ac:dyDescent="0.25">
      <c r="B258" s="23" t="s">
        <v>501</v>
      </c>
      <c r="C258" s="13" t="s">
        <v>502</v>
      </c>
      <c r="D258" s="19">
        <v>8938.7999999999993</v>
      </c>
      <c r="E258" s="19">
        <v>8928</v>
      </c>
    </row>
    <row r="259" spans="2:5" x14ac:dyDescent="0.25">
      <c r="B259" s="12" t="s">
        <v>503</v>
      </c>
      <c r="C259" s="13" t="s">
        <v>504</v>
      </c>
      <c r="D259" s="19">
        <f>SUM(D260+D262+D264+D266+D268+D270)</f>
        <v>416548.1</v>
      </c>
      <c r="E259" s="19">
        <f>SUM(E260+E262+E264+E266+E268+E270)</f>
        <v>416523.5</v>
      </c>
    </row>
    <row r="260" spans="2:5" ht="110.25" x14ac:dyDescent="0.25">
      <c r="B260" s="12" t="s">
        <v>505</v>
      </c>
      <c r="C260" s="13" t="s">
        <v>506</v>
      </c>
      <c r="D260" s="21">
        <f>SUM(D261)</f>
        <v>700.2</v>
      </c>
      <c r="E260" s="21">
        <f>SUM(E261)</f>
        <v>700.2</v>
      </c>
    </row>
    <row r="261" spans="2:5" ht="126" x14ac:dyDescent="0.25">
      <c r="B261" s="12" t="s">
        <v>507</v>
      </c>
      <c r="C261" s="13" t="s">
        <v>508</v>
      </c>
      <c r="D261" s="21">
        <v>700.2</v>
      </c>
      <c r="E261" s="21">
        <v>700.2</v>
      </c>
    </row>
    <row r="262" spans="2:5" ht="63" hidden="1" x14ac:dyDescent="0.25">
      <c r="B262" s="45" t="s">
        <v>509</v>
      </c>
      <c r="C262" s="13" t="s">
        <v>510</v>
      </c>
      <c r="D262" s="19">
        <f>SUM(D263)</f>
        <v>0</v>
      </c>
      <c r="E262" s="19">
        <f>SUM(E263)</f>
        <v>0</v>
      </c>
    </row>
    <row r="263" spans="2:5" ht="63" hidden="1" x14ac:dyDescent="0.25">
      <c r="B263" s="45" t="s">
        <v>511</v>
      </c>
      <c r="C263" s="13" t="s">
        <v>512</v>
      </c>
      <c r="D263" s="46">
        <v>0</v>
      </c>
      <c r="E263" s="46">
        <v>0</v>
      </c>
    </row>
    <row r="264" spans="2:5" ht="47.25" x14ac:dyDescent="0.25">
      <c r="B264" s="12" t="s">
        <v>513</v>
      </c>
      <c r="C264" s="13" t="s">
        <v>514</v>
      </c>
      <c r="D264" s="19">
        <f>SUM(D265)</f>
        <v>84488.1</v>
      </c>
      <c r="E264" s="19">
        <f>SUM(E265)</f>
        <v>84488.1</v>
      </c>
    </row>
    <row r="265" spans="2:5" ht="47.25" x14ac:dyDescent="0.25">
      <c r="B265" s="12" t="s">
        <v>515</v>
      </c>
      <c r="C265" s="13" t="s">
        <v>516</v>
      </c>
      <c r="D265" s="19">
        <v>84488.1</v>
      </c>
      <c r="E265" s="19">
        <v>84488.1</v>
      </c>
    </row>
    <row r="266" spans="2:5" ht="47.25" hidden="1" x14ac:dyDescent="0.25">
      <c r="B266" s="36" t="s">
        <v>517</v>
      </c>
      <c r="C266" s="13" t="s">
        <v>518</v>
      </c>
      <c r="D266" s="19">
        <f>SUM(D267)</f>
        <v>0</v>
      </c>
      <c r="E266" s="19">
        <f>SUM(E267)</f>
        <v>0</v>
      </c>
    </row>
    <row r="267" spans="2:5" ht="63" hidden="1" x14ac:dyDescent="0.25">
      <c r="B267" s="36" t="s">
        <v>519</v>
      </c>
      <c r="C267" s="13" t="s">
        <v>520</v>
      </c>
      <c r="D267" s="19">
        <v>0</v>
      </c>
      <c r="E267" s="19">
        <v>0</v>
      </c>
    </row>
    <row r="268" spans="2:5" ht="31.5" hidden="1" x14ac:dyDescent="0.25">
      <c r="B268" s="12" t="s">
        <v>521</v>
      </c>
      <c r="C268" s="13" t="s">
        <v>522</v>
      </c>
      <c r="D268" s="19">
        <f>SUM(D269)</f>
        <v>0</v>
      </c>
      <c r="E268" s="19">
        <f>SUM(E269)</f>
        <v>0</v>
      </c>
    </row>
    <row r="269" spans="2:5" ht="31.5" hidden="1" x14ac:dyDescent="0.25">
      <c r="B269" s="12" t="s">
        <v>523</v>
      </c>
      <c r="C269" s="13" t="s">
        <v>524</v>
      </c>
      <c r="D269" s="19">
        <v>0</v>
      </c>
      <c r="E269" s="19">
        <v>0</v>
      </c>
    </row>
    <row r="270" spans="2:5" x14ac:dyDescent="0.25">
      <c r="B270" s="12" t="s">
        <v>525</v>
      </c>
      <c r="C270" s="13" t="s">
        <v>526</v>
      </c>
      <c r="D270" s="19">
        <f>SUM(D271)</f>
        <v>331359.8</v>
      </c>
      <c r="E270" s="19">
        <f>SUM(E271)</f>
        <v>331335.2</v>
      </c>
    </row>
    <row r="271" spans="2:5" x14ac:dyDescent="0.25">
      <c r="B271" s="12" t="s">
        <v>527</v>
      </c>
      <c r="C271" s="13" t="s">
        <v>528</v>
      </c>
      <c r="D271" s="19">
        <v>331359.8</v>
      </c>
      <c r="E271" s="19">
        <v>331335.2</v>
      </c>
    </row>
    <row r="272" spans="2:5" ht="31.5" x14ac:dyDescent="0.25">
      <c r="B272" s="24" t="s">
        <v>529</v>
      </c>
      <c r="C272" s="13" t="s">
        <v>530</v>
      </c>
      <c r="D272" s="19">
        <f t="shared" ref="D272:D284" si="2">SUM(D273)</f>
        <v>3717.5</v>
      </c>
      <c r="E272" s="19">
        <f t="shared" ref="E272:E284" si="3">SUM(E273)</f>
        <v>3717.5</v>
      </c>
    </row>
    <row r="273" spans="2:5" ht="31.5" x14ac:dyDescent="0.25">
      <c r="B273" s="12" t="s">
        <v>531</v>
      </c>
      <c r="C273" s="13" t="s">
        <v>532</v>
      </c>
      <c r="D273" s="19">
        <f t="shared" si="2"/>
        <v>3717.5</v>
      </c>
      <c r="E273" s="19">
        <f t="shared" si="3"/>
        <v>3717.5</v>
      </c>
    </row>
    <row r="274" spans="2:5" ht="31.5" x14ac:dyDescent="0.25">
      <c r="B274" s="12" t="s">
        <v>533</v>
      </c>
      <c r="C274" s="13" t="s">
        <v>534</v>
      </c>
      <c r="D274" s="19">
        <v>3717.5</v>
      </c>
      <c r="E274" s="19">
        <v>3717.5</v>
      </c>
    </row>
    <row r="275" spans="2:5" ht="31.5" x14ac:dyDescent="0.25">
      <c r="B275" s="24" t="s">
        <v>535</v>
      </c>
      <c r="C275" s="13" t="s">
        <v>536</v>
      </c>
      <c r="D275" s="19">
        <f t="shared" si="2"/>
        <v>50970</v>
      </c>
      <c r="E275" s="19">
        <f t="shared" si="3"/>
        <v>50970</v>
      </c>
    </row>
    <row r="276" spans="2:5" ht="31.5" x14ac:dyDescent="0.25">
      <c r="B276" s="12" t="s">
        <v>537</v>
      </c>
      <c r="C276" s="13" t="s">
        <v>538</v>
      </c>
      <c r="D276" s="19">
        <f t="shared" si="2"/>
        <v>50970</v>
      </c>
      <c r="E276" s="19">
        <f t="shared" si="3"/>
        <v>50970</v>
      </c>
    </row>
    <row r="277" spans="2:5" ht="31.5" x14ac:dyDescent="0.25">
      <c r="B277" s="24" t="s">
        <v>539</v>
      </c>
      <c r="C277" s="13" t="s">
        <v>540</v>
      </c>
      <c r="D277" s="19">
        <v>50970</v>
      </c>
      <c r="E277" s="19">
        <v>50970</v>
      </c>
    </row>
    <row r="278" spans="2:5" x14ac:dyDescent="0.25">
      <c r="B278" s="12" t="s">
        <v>541</v>
      </c>
      <c r="C278" s="13" t="s">
        <v>542</v>
      </c>
      <c r="D278" s="19">
        <f t="shared" si="2"/>
        <v>0</v>
      </c>
      <c r="E278" s="19">
        <f t="shared" si="3"/>
        <v>0</v>
      </c>
    </row>
    <row r="279" spans="2:5" hidden="1" x14ac:dyDescent="0.25">
      <c r="B279" s="12" t="s">
        <v>543</v>
      </c>
      <c r="C279" s="13" t="s">
        <v>544</v>
      </c>
      <c r="D279" s="19">
        <f t="shared" si="2"/>
        <v>0</v>
      </c>
      <c r="E279" s="19">
        <f t="shared" si="3"/>
        <v>0</v>
      </c>
    </row>
    <row r="280" spans="2:5" hidden="1" x14ac:dyDescent="0.25">
      <c r="B280" s="12" t="s">
        <v>543</v>
      </c>
      <c r="C280" s="13" t="s">
        <v>545</v>
      </c>
      <c r="D280" s="19">
        <v>0</v>
      </c>
      <c r="E280" s="19">
        <v>0</v>
      </c>
    </row>
    <row r="281" spans="2:5" ht="92.25" customHeight="1" x14ac:dyDescent="0.25">
      <c r="B281" s="36" t="s">
        <v>546</v>
      </c>
      <c r="C281" s="13" t="s">
        <v>547</v>
      </c>
      <c r="D281" s="19">
        <f t="shared" si="2"/>
        <v>0</v>
      </c>
      <c r="E281" s="19">
        <f t="shared" si="3"/>
        <v>0</v>
      </c>
    </row>
    <row r="282" spans="2:5" ht="90.75" hidden="1" customHeight="1" x14ac:dyDescent="0.25">
      <c r="B282" s="36" t="s">
        <v>548</v>
      </c>
      <c r="C282" s="13" t="s">
        <v>549</v>
      </c>
      <c r="D282" s="19">
        <v>0</v>
      </c>
      <c r="E282" s="19">
        <v>0</v>
      </c>
    </row>
    <row r="283" spans="2:5" ht="31.5" x14ac:dyDescent="0.25">
      <c r="B283" s="12" t="s">
        <v>550</v>
      </c>
      <c r="C283" s="13" t="s">
        <v>551</v>
      </c>
      <c r="D283" s="19">
        <f t="shared" si="2"/>
        <v>-5356.8</v>
      </c>
      <c r="E283" s="19">
        <f t="shared" si="3"/>
        <v>-5356.8</v>
      </c>
    </row>
    <row r="284" spans="2:5" ht="31.5" x14ac:dyDescent="0.25">
      <c r="B284" s="12" t="s">
        <v>552</v>
      </c>
      <c r="C284" s="13" t="s">
        <v>553</v>
      </c>
      <c r="D284" s="19">
        <f t="shared" si="2"/>
        <v>-5356.8</v>
      </c>
      <c r="E284" s="19">
        <f t="shared" si="3"/>
        <v>-5356.8</v>
      </c>
    </row>
    <row r="285" spans="2:5" ht="47.25" x14ac:dyDescent="0.25">
      <c r="B285" s="12" t="s">
        <v>554</v>
      </c>
      <c r="C285" s="13" t="s">
        <v>555</v>
      </c>
      <c r="D285" s="19">
        <v>-5356.8</v>
      </c>
      <c r="E285" s="19">
        <v>-5356.8</v>
      </c>
    </row>
  </sheetData>
  <mergeCells count="1">
    <mergeCell ref="B6:E6"/>
  </mergeCells>
  <hyperlinks>
    <hyperlink ref="B255" r:id="rId1"/>
    <hyperlink ref="B256" r:id="rId2"/>
  </hyperlinks>
  <pageMargins left="0.70866099999999987" right="0.23622000000000001" top="0.55118100000000014" bottom="0.55118100000000014" header="0.31496099999999999" footer="0.31496099999999999"/>
  <pageSetup paperSize="9" scale="5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Администрация г.Мегион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Ситникова Вероника Анатольев</dc:creator>
  <cp:lastModifiedBy>Иванова Ольга Владимировна</cp:lastModifiedBy>
  <cp:revision>1</cp:revision>
  <cp:lastPrinted>2026-03-02T06:28:16Z</cp:lastPrinted>
  <dcterms:created xsi:type="dcterms:W3CDTF">2012-04-16T03:38:00Z</dcterms:created>
  <dcterms:modified xsi:type="dcterms:W3CDTF">2026-03-02T06:28:19Z</dcterms:modified>
  <cp:version>1048576</cp:version>
</cp:coreProperties>
</file>