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2023 год исполнение бюджета\ДУМА\3з.приложения к пояснительной записке\"/>
    </mc:Choice>
  </mc:AlternateContent>
  <bookViews>
    <workbookView xWindow="0" yWindow="0" windowWidth="21570" windowHeight="9915"/>
  </bookViews>
  <sheets>
    <sheet name="Бюджет" sheetId="2" r:id="rId1"/>
  </sheets>
  <definedNames>
    <definedName name="_xlnm.Print_Titles" localSheetId="0">Бюджет!$4:$7</definedName>
    <definedName name="_xlnm.Print_Area" localSheetId="0">Бюджет!$A$1:$J$64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H23" i="2" l="1"/>
  <c r="D58" i="2"/>
  <c r="D50" i="2"/>
  <c r="D55" i="2"/>
  <c r="D45" i="2"/>
  <c r="D39" i="2"/>
  <c r="D37" i="2"/>
  <c r="D32" i="2"/>
  <c r="D25" i="2"/>
  <c r="D20" i="2"/>
  <c r="D8" i="2"/>
  <c r="F20" i="2"/>
  <c r="F8" i="2"/>
  <c r="F63" i="2" s="1"/>
  <c r="E61" i="2"/>
  <c r="E58" i="2"/>
  <c r="E55" i="2"/>
  <c r="E50" i="2"/>
  <c r="E45" i="2"/>
  <c r="E39" i="2"/>
  <c r="E32" i="2"/>
  <c r="F25" i="2"/>
  <c r="H24" i="2"/>
  <c r="G24" i="2"/>
  <c r="F58" i="2" l="1"/>
  <c r="G34" i="2" l="1"/>
  <c r="G9" i="2"/>
  <c r="F61" i="2" l="1"/>
  <c r="F55" i="2"/>
  <c r="F50" i="2"/>
  <c r="F48" i="2"/>
  <c r="F45" i="2"/>
  <c r="F39" i="2"/>
  <c r="F37" i="2"/>
  <c r="F32" i="2"/>
  <c r="G8" i="2"/>
  <c r="G58" i="2" l="1"/>
  <c r="H58" i="2"/>
  <c r="G56" i="2"/>
  <c r="H56" i="2"/>
  <c r="G20" i="2"/>
  <c r="H20" i="2"/>
  <c r="G21" i="2"/>
  <c r="H21" i="2"/>
  <c r="H9" i="2" l="1"/>
  <c r="G62" i="2" l="1"/>
  <c r="H62" i="2"/>
  <c r="H14" i="2" l="1"/>
  <c r="H10" i="2" l="1"/>
  <c r="H11" i="2"/>
  <c r="H12" i="2"/>
  <c r="H13" i="2"/>
  <c r="H16" i="2"/>
  <c r="H17" i="2"/>
  <c r="H22" i="2"/>
  <c r="H26" i="2"/>
  <c r="H27" i="2"/>
  <c r="H28" i="2"/>
  <c r="H29" i="2"/>
  <c r="H30" i="2"/>
  <c r="H31" i="2"/>
  <c r="H33" i="2"/>
  <c r="H34" i="2"/>
  <c r="H35" i="2"/>
  <c r="H36" i="2"/>
  <c r="H38" i="2"/>
  <c r="H40" i="2"/>
  <c r="H41" i="2"/>
  <c r="H42" i="2"/>
  <c r="H43" i="2"/>
  <c r="H44" i="2"/>
  <c r="H46" i="2"/>
  <c r="H47" i="2"/>
  <c r="H49" i="2"/>
  <c r="H51" i="2"/>
  <c r="H52" i="2"/>
  <c r="H53" i="2"/>
  <c r="H54" i="2"/>
  <c r="H59" i="2"/>
  <c r="H60" i="2"/>
  <c r="G10" i="2"/>
  <c r="G11" i="2"/>
  <c r="G12" i="2"/>
  <c r="G13" i="2"/>
  <c r="G16" i="2"/>
  <c r="G17" i="2"/>
  <c r="G26" i="2"/>
  <c r="G27" i="2"/>
  <c r="G28" i="2"/>
  <c r="G29" i="2"/>
  <c r="G30" i="2"/>
  <c r="G31" i="2"/>
  <c r="G33" i="2"/>
  <c r="G35" i="2"/>
  <c r="G36" i="2"/>
  <c r="G38" i="2"/>
  <c r="G40" i="2"/>
  <c r="G41" i="2"/>
  <c r="G42" i="2"/>
  <c r="G43" i="2"/>
  <c r="G44" i="2"/>
  <c r="G46" i="2"/>
  <c r="G47" i="2"/>
  <c r="G49" i="2"/>
  <c r="G51" i="2"/>
  <c r="G52" i="2"/>
  <c r="G53" i="2"/>
  <c r="G54" i="2"/>
  <c r="G59" i="2"/>
  <c r="G60" i="2"/>
  <c r="E48" i="2"/>
  <c r="E63" i="2" s="1"/>
  <c r="D61" i="2"/>
  <c r="G50" i="2"/>
  <c r="D48" i="2"/>
  <c r="G32" i="2" l="1"/>
  <c r="H48" i="2"/>
  <c r="G61" i="2"/>
  <c r="G55" i="2"/>
  <c r="H50" i="2"/>
  <c r="G45" i="2"/>
  <c r="G39" i="2"/>
  <c r="G37" i="2"/>
  <c r="H25" i="2"/>
  <c r="D63" i="2"/>
  <c r="H8" i="2"/>
  <c r="G48" i="2"/>
  <c r="G25" i="2"/>
  <c r="H55" i="2"/>
  <c r="H39" i="2"/>
  <c r="H61" i="2"/>
  <c r="H45" i="2"/>
  <c r="H37" i="2"/>
  <c r="H32" i="2"/>
  <c r="G63" i="2" l="1"/>
  <c r="H63" i="2"/>
</calcChain>
</file>

<file path=xl/sharedStrings.xml><?xml version="1.0" encoding="utf-8"?>
<sst xmlns="http://schemas.openxmlformats.org/spreadsheetml/2006/main" count="118" uniqueCount="116">
  <si>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</si>
  <si>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</si>
  <si>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</si>
  <si>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</si>
  <si>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</si>
  <si>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</si>
  <si>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</si>
  <si>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</si>
  <si>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</si>
  <si>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</si>
  <si>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</si>
  <si>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</si>
  <si>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</si>
  <si>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</si>
  <si>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</si>
  <si>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</si>
  <si>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</si>
  <si>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</si>
  <si>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</si>
  <si>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</si>
  <si>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</si>
  <si>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</si>
  <si>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</si>
  <si>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</si>
  <si>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</si>
  <si>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</si>
  <si>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</si>
  <si>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</si>
  <si>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</si>
  <si>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</si>
  <si>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</si>
  <si>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</si>
  <si>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</si>
  <si>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</si>
  <si>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</si>
  <si>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</si>
  <si>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</si>
  <si>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</si>
  <si>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</si>
  <si>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</si>
  <si>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</si>
  <si>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</si>
  <si>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</si>
  <si>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</si>
  <si>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</si>
  <si>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</si>
  <si>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</si>
  <si>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</si>
  <si>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% исполнения к  утвержден-     ному плану года</t>
  </si>
  <si>
    <t>% исполнения к  уточненному плану года</t>
  </si>
  <si>
    <t>Приложение к пояснительной записке</t>
  </si>
  <si>
    <t>Рз, Пр</t>
  </si>
  <si>
    <t>Всего расходов: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</si>
  <si>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</si>
  <si>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</si>
  <si>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</si>
  <si>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</si>
  <si>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</si>
  <si>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</si>
  <si>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</si>
  <si>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</si>
  <si>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</si>
  <si>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</si>
  <si>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</si>
  <si>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</si>
  <si>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</si>
  <si>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Подраздел: Обеспечение проведения выборов и референдумов</t>
  </si>
  <si>
    <t>Увеличен объем бюджетных ассигнований на проведение муниципальных выборов</t>
  </si>
  <si>
    <t>Увеличен объем бюджетных ассигнований на доплаты к пенсиям муниципальных служащих</t>
  </si>
  <si>
    <t>Оплата работ «по факту» на основании актов выполненных работ</t>
  </si>
  <si>
    <t xml:space="preserve">Пояснения по отклонениям, если отклонения составили 5% и более от утвержденного плана на год в ту или другую сторону </t>
  </si>
  <si>
    <t>Уменьшен объем бюджетных ассигнований, в связи с невостребованностью</t>
  </si>
  <si>
    <t>На территории города режим ЧС не вводился</t>
  </si>
  <si>
    <t>Раздел: НАЦИОНАЛЬНАЯ ОБОРОНА</t>
  </si>
  <si>
    <t>Подраздел: Мобилизационная и вневойсковая подготовка</t>
  </si>
  <si>
    <t>02.00</t>
  </si>
  <si>
    <t>02.03</t>
  </si>
  <si>
    <t>Подраздел: Гражданская оборона</t>
  </si>
  <si>
    <t>тыс.рублей</t>
  </si>
  <si>
    <t>Увеличен объем бюджетных ассигнований на проведение муниципальных выборов и референдумов</t>
  </si>
  <si>
    <t>Увеличен объем иных межбюджетных трансфертов на финансовое обеспечение мероприятий, связанных с содержанием мест сбора и приема мобилизационых ресурсов</t>
  </si>
  <si>
    <t>Увеличен объем бюджетных ассигнований на организацию и проведение мероприятий в области информатики</t>
  </si>
  <si>
    <t xml:space="preserve">Увеличен объем бюджетных ассигнований на выплату заработной платы и начислений на выплаты по оплате труда в целях достижения целевого показателя </t>
  </si>
  <si>
    <t>Увеличен объем бюджетных ассигнований на выплату заработной платы и начислений на выплаты по оплате труда работникам муниципального учреждения</t>
  </si>
  <si>
    <t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за 2023 год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</si>
  <si>
    <t>Утвержденный план на 2023 год, утвержден решением Думы города Мегиона от 07.12.2022 №247</t>
  </si>
  <si>
    <t>Исполнено за 2023 год</t>
  </si>
  <si>
    <t>Подраздел: Защита населения и территории от чрезвычайных ситуаций природного и техногенного характера, пожарная безопасность</t>
  </si>
  <si>
    <t>Подраздел: Спорт высших достижений</t>
  </si>
  <si>
    <t xml:space="preserve">Уточненный план на 2023 год, утвержден решением Думы города Мегиона от 22.12.2023 №357                                                                                                                                                                                                                          
</t>
  </si>
  <si>
    <t>Уменьшен объем бюджетных ассигнований, в связи с длительным отсутствием главы города</t>
  </si>
  <si>
    <t>Низкий процент исполнения, в связи с невостребованностью в полном объеме бюджетных ассигнований, предусмотренных на командировочные расходы</t>
  </si>
  <si>
    <t xml:space="preserve">Увеличен объем бюджетных ассигнований Думе города Мегиона на выплату заработной платы и начислений на выплаты по оплате труда </t>
  </si>
  <si>
    <t>Увеличен объем бюджетных ассигнований на выплату заработной платы и начислений на выплаты по оплате труда работников администрации города</t>
  </si>
  <si>
    <t xml:space="preserve">Увеличен объем бюджетных ассигнований Контрольно-счетной палате города Мегиона, департаменту финансов администрации города на выплату заработной платы и начислений на выплаты по оплате труда </t>
  </si>
  <si>
    <t>Увеличен объем бюджетных ассигнований на обеспечение деятельности, оплату труда МКУ "Служба обеспечения", на оплату исполнительных документов</t>
  </si>
  <si>
    <t>Увеличен объем бюджетных ассигнований по осуществлению переданных государственных полномочий на государственную регистрацию актов гражданского состояния</t>
  </si>
  <si>
    <t>Увеличен объем бюджетных ассигнований путем внутреннего перераспределения, в связи с уточнением кода бюджетной классификации</t>
  </si>
  <si>
    <t>Увеличен объем бюджетных ассигнований на реализацию мероприятий по профилактике правонарушений в сфере общественного порядка</t>
  </si>
  <si>
    <t>Уменьшен объем бюджетных ассигнований на поддержку сельскохозяйственного производства</t>
  </si>
  <si>
    <t>Увеличен объем бюджетных ассигнований на реализацию мероприятий по обеспечению устойчивого сокращения непригодного для проживания жилищного фонда</t>
  </si>
  <si>
    <t>Увеличен объем бюджетных ассигнований на предоставления субсидии организациям коммунального комплекса в целях оплаты задолженности за потребленные топливно-энергетические ресурсы перед гарантирующими поставщиками, а также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в целях обеспечения бесперебойной работы в осенне-зимний период, на модернизацию систем коммунальной инфраструктуры</t>
  </si>
  <si>
    <t xml:space="preserve">Увеличен объем бюджетных ассигнований на благоустройство  объекта "Парк на берегу р.Мега ("Мега.Парк"),городской площади пгт. Высокий,  установку спортивных площадок и архитектурных композиций </t>
  </si>
  <si>
    <t xml:space="preserve">Увеличен объем бюджетных ассигнований на реализацию мероприятий по ликвидации несанкционированных свалок </t>
  </si>
  <si>
    <t>Уменьшен объем бюджетных ассигнований на организацию осуществления мероприятий по проведению дезинсекции и дератизации в Ханты-Мансийском автономном округе - Югре</t>
  </si>
  <si>
    <t>Уменьшен объем целевых межбюджетных трансфертов, направленных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от 24 ноября 1995 года №181-ФЗ "О социальной защите инвалидов в Российской Федерации"</t>
  </si>
  <si>
    <r>
      <t>Увеличен объем бюджетных ассигнований направленных на оплату труда и обеспечение деятельности департамента образования.</t>
    </r>
    <r>
      <rPr>
        <sz val="9"/>
        <rFont val="Times New Roman"/>
        <family val="1"/>
        <charset val="204"/>
      </rPr>
      <t>Также  увеличен объем бюджетных ассигнований на организацию и обеспечение отдыха и оздоровления  детей (за счет остатка средств благотворительных пожертвований ПАО "Славнефть-Мегионнефтегаз")</t>
    </r>
  </si>
  <si>
    <t>Увеличен объем бюджетных ассигнований для изготовления и поставки знаков отличия в форме медали для поощрения волонтеров</t>
  </si>
  <si>
    <t>Увеличен объем бюджетных ассигований на выплату заработной платы и начислений на выплаты по оплате труда работникам учреждения в связи с увеличением МРОТ</t>
  </si>
  <si>
    <t>Увеличен объем бюджетных ассигований на выплату заработной платы и начислений на выплаты по оплате труда работникам учреждений дополнительного образования детей в целях достижения целевого показателя</t>
  </si>
  <si>
    <t>Уменьшен объем бюджетных ассигнований на реализацию полномочий в области жилищных отношений (обеспечение жильем молодых семей),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</si>
  <si>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Уменьшен объем бюджетных ассигнований путем внутреннего перераспределения, в связи с уточнением кода бюджетной классификации</t>
  </si>
  <si>
    <t>Увеличен объем бюджетных ассигнований путем внутреннего перераспределения, в связи с уточнением кода бюджетной классификации (бюджетные ассигнования перенесены с подраздела 1101"Физическая культура")</t>
  </si>
  <si>
    <t>Уменьшен объем бюджетных ассигнований путем внутреннего перераспределения, в связи с уточнением кода бюджетной классификации (бюджетные ассигнования перенесены на подраздел 1103 "Спорт высших достижений")</t>
  </si>
  <si>
    <t>Исполнение в соответствии с графиком перечисления процентов за обслуживание муниципального долга по привлекаемым денежным средствам от бюджетных кредитов</t>
  </si>
  <si>
    <t>Подраздел: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</si>
</sst>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\.00"/>
    <numFmt numFmtId="165" formatCode="0000"/>
    <numFmt numFmtId="166" formatCode="#,##0.0"/>
    <numFmt numFmtId="167" formatCode="#,##0.0;[Red]\-#,##0.0;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1" fillId="2" borderId="0" xfId="1" applyFill="1"/>
    <xf numFmtId="0" fontId="1" fillId="2" borderId="0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4" fillId="2" borderId="0" xfId="1" applyFont="1" applyFill="1" applyBorder="1" applyProtection="1">
      <protection hidden="1"/>
    </xf>
    <xf numFmtId="0" fontId="4" fillId="2" borderId="0" xfId="1" applyFont="1" applyFill="1"/>
    <xf numFmtId="0" fontId="12" fillId="2" borderId="0" xfId="1" applyFont="1" applyFill="1"/>
    <xf numFmtId="0" fontId="12" fillId="2" borderId="1" xfId="1" applyNumberFormat="1" applyFont="1" applyFill="1" applyBorder="1" applyAlignment="1" applyProtection="1">
      <protection hidden="1"/>
    </xf>
    <xf numFmtId="0" fontId="12" fillId="2" borderId="1" xfId="1" applyFont="1" applyFill="1" applyBorder="1" applyProtection="1">
      <protection hidden="1"/>
    </xf>
    <xf numFmtId="0" fontId="12" fillId="2" borderId="0" xfId="1" applyFont="1" applyFill="1" applyProtection="1">
      <protection hidden="1"/>
    </xf>
    <xf numFmtId="0" fontId="15" fillId="2" borderId="0" xfId="1" applyNumberFormat="1" applyFont="1" applyFill="1" applyBorder="1" applyAlignment="1" applyProtection="1">
      <protection hidden="1"/>
    </xf>
    <xf numFmtId="0" fontId="15" fillId="2" borderId="0" xfId="1" applyFont="1" applyFill="1"/>
    <xf numFmtId="0" fontId="5" fillId="3" borderId="6" xfId="1" applyFont="1" applyFill="1" applyBorder="1" applyAlignment="1">
      <alignment vertical="center"/>
    </xf>
    <xf numFmtId="0" fontId="1" fillId="0" borderId="0" xfId="1" applyFill="1" applyProtection="1">
      <protection hidden="1"/>
    </xf>
    <xf numFmtId="0" fontId="1" fillId="0" borderId="0" xfId="1" applyFill="1"/>
    <xf numFmtId="0" fontId="12" fillId="0" borderId="0" xfId="1" applyNumberFormat="1" applyFont="1" applyFill="1" applyBorder="1" applyAlignment="1" applyProtection="1">
      <alignment wrapText="1"/>
      <protection hidden="1"/>
    </xf>
    <xf numFmtId="0" fontId="12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" fillId="0" borderId="0" xfId="1" applyFill="1" applyBorder="1" applyProtection="1">
      <protection hidden="1"/>
    </xf>
    <xf numFmtId="0" fontId="14" fillId="0" borderId="16" xfId="1" applyNumberFormat="1" applyFont="1" applyFill="1" applyBorder="1" applyAlignment="1" applyProtection="1">
      <alignment horizontal="center" vertical="center"/>
      <protection hidden="1"/>
    </xf>
    <xf numFmtId="0" fontId="1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5" fillId="3" borderId="7" xfId="1" applyFont="1" applyFill="1" applyBorder="1" applyAlignment="1">
      <alignment vertical="center" wrapText="1"/>
    </xf>
    <xf numFmtId="0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vertical="center" wrapText="1"/>
      <protection hidden="1"/>
    </xf>
    <xf numFmtId="165" fontId="5" fillId="0" borderId="8" xfId="1" applyNumberFormat="1" applyFont="1" applyFill="1" applyBorder="1" applyAlignment="1" applyProtection="1">
      <alignment vertical="center" wrapText="1"/>
      <protection hidden="1"/>
    </xf>
    <xf numFmtId="165" fontId="7" fillId="0" borderId="8" xfId="1" applyNumberFormat="1" applyFont="1" applyFill="1" applyBorder="1" applyAlignment="1" applyProtection="1">
      <alignment vertical="center" wrapText="1"/>
      <protection hidden="1"/>
    </xf>
    <xf numFmtId="0" fontId="11" fillId="0" borderId="5" xfId="1" applyNumberFormat="1" applyFont="1" applyFill="1" applyBorder="1" applyAlignment="1" applyProtection="1">
      <alignment vertical="center"/>
      <protection hidden="1"/>
    </xf>
    <xf numFmtId="49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4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7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/>
      <protection hidden="1"/>
    </xf>
    <xf numFmtId="4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1" xfId="2" applyNumberFormat="1" applyFont="1" applyFill="1" applyBorder="1" applyAlignment="1" applyProtection="1">
      <alignment horizontal="center" vertical="center"/>
      <protection hidden="1"/>
    </xf>
    <xf numFmtId="167" fontId="5" fillId="0" borderId="21" xfId="0" applyNumberFormat="1" applyFont="1" applyFill="1" applyBorder="1" applyAlignment="1" applyProtection="1">
      <alignment horizontal="center" vertical="center"/>
      <protection hidden="1"/>
    </xf>
    <xf numFmtId="166" fontId="5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11" fillId="0" borderId="19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Alignment="1">
      <alignment horizontal="right"/>
    </xf>
    <xf numFmtId="0" fontId="2" fillId="0" borderId="10" xfId="1" applyFont="1" applyFill="1" applyBorder="1" applyProtection="1">
      <protection hidden="1"/>
    </xf>
    <xf numFmtId="0" fontId="2" fillId="0" borderId="9" xfId="1" applyFont="1" applyFill="1" applyBorder="1"/>
    <xf numFmtId="0" fontId="5" fillId="0" borderId="7" xfId="1" applyFont="1" applyFill="1" applyBorder="1" applyAlignment="1">
      <alignment wrapText="1"/>
    </xf>
    <xf numFmtId="0" fontId="5" fillId="0" borderId="6" xfId="1" applyFont="1" applyFill="1" applyBorder="1" applyAlignment="1" applyProtection="1">
      <alignment vertical="center" wrapText="1"/>
      <protection hidden="1"/>
    </xf>
    <xf numFmtId="0" fontId="5" fillId="0" borderId="6" xfId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vertical="center" wrapText="1"/>
    </xf>
    <xf numFmtId="0" fontId="5" fillId="0" borderId="7" xfId="1" applyFont="1" applyFill="1" applyBorder="1" applyAlignment="1" applyProtection="1">
      <alignment vertical="center" wrapText="1"/>
      <protection hidden="1"/>
    </xf>
    <xf numFmtId="0" fontId="7" fillId="0" borderId="7" xfId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5" fillId="0" borderId="7" xfId="1" applyFont="1" applyFill="1" applyBorder="1" applyAlignment="1" applyProtection="1">
      <alignment vertical="center"/>
      <protection hidden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wrapText="1"/>
    </xf>
    <xf numFmtId="0" fontId="17" fillId="0" borderId="4" xfId="1" applyFont="1" applyFill="1" applyBorder="1" applyProtection="1">
      <protection hidden="1"/>
    </xf>
    <xf numFmtId="0" fontId="17" fillId="0" borderId="2" xfId="1" applyFont="1" applyFill="1" applyBorder="1"/>
    <xf numFmtId="0" fontId="5" fillId="0" borderId="7" xfId="1" applyFont="1" applyFill="1" applyBorder="1" applyAlignment="1" applyProtection="1">
      <alignment horizontal="justify" vertical="center"/>
      <protection hidden="1"/>
    </xf>
    <xf numFmtId="0" fontId="6" fillId="0" borderId="7" xfId="1" applyFont="1" applyFill="1" applyBorder="1" applyAlignment="1" applyProtection="1">
      <alignment vertical="center" wrapText="1"/>
      <protection hidden="1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>
      <alignment vertical="center" wrapText="1"/>
    </xf>
    <xf numFmtId="0" fontId="5" fillId="0" borderId="6" xfId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13" fillId="0" borderId="0" xfId="0" applyFont="1" applyFill="1" applyAlignment="1">
      <alignment horizont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showGridLines="0" tabSelected="1" topLeftCell="A17" zoomScaleNormal="100" workbookViewId="0">
      <selection activeCell="B24" sqref="B24"/>
    </sheetView>
  </sheetViews>
  <sheetFormatPr defaultColWidth="9.140625" defaultRowHeight="12.75" x14ac:dyDescent="0.2"/>
  <cols>
    <col min="1" max="1" width="4" style="1" customWidth="1"/>
    <col min="2" max="2" width="52.28515625" style="1" customWidth="1"/>
    <col min="3" max="3" width="9.140625" style="1" customWidth="1"/>
    <col min="4" max="4" width="14.710937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51.5703125" style="1" customWidth="1"/>
    <col min="10" max="10" width="37.85546875" style="1" customWidth="1"/>
    <col min="11" max="235" width="9.140625" style="1" customWidth="1"/>
    <col min="236" max="16384" width="9.140625" style="1"/>
  </cols>
  <sheetData>
    <row r="1" spans="1:19" ht="21.75" customHeight="1" x14ac:dyDescent="0.2">
      <c r="J1" s="1" t="s">
        <v>50</v>
      </c>
    </row>
    <row r="2" spans="1:19" s="14" customFormat="1" ht="36.75" customHeight="1" x14ac:dyDescent="0.25">
      <c r="A2" s="13"/>
      <c r="B2" s="72" t="s">
        <v>84</v>
      </c>
      <c r="C2" s="73"/>
      <c r="D2" s="73"/>
      <c r="E2" s="73"/>
      <c r="F2" s="73"/>
      <c r="G2" s="73"/>
      <c r="H2" s="73"/>
      <c r="I2" s="73"/>
      <c r="J2" s="73"/>
    </row>
    <row r="3" spans="1:19" s="14" customFormat="1" ht="12.75" customHeight="1" thickBot="1" x14ac:dyDescent="0.25">
      <c r="A3" s="13"/>
      <c r="B3" s="15"/>
      <c r="C3" s="16"/>
      <c r="D3" s="16"/>
      <c r="E3" s="16"/>
      <c r="F3" s="16"/>
      <c r="G3" s="16"/>
      <c r="H3" s="16"/>
      <c r="I3" s="17"/>
      <c r="J3" s="44" t="s">
        <v>78</v>
      </c>
    </row>
    <row r="4" spans="1:19" s="14" customFormat="1" ht="37.5" customHeight="1" x14ac:dyDescent="0.2">
      <c r="A4" s="18"/>
      <c r="B4" s="77" t="s">
        <v>47</v>
      </c>
      <c r="C4" s="74" t="s">
        <v>51</v>
      </c>
      <c r="D4" s="74" t="s">
        <v>85</v>
      </c>
      <c r="E4" s="74" t="s">
        <v>89</v>
      </c>
      <c r="F4" s="74" t="s">
        <v>86</v>
      </c>
      <c r="G4" s="74" t="s">
        <v>48</v>
      </c>
      <c r="H4" s="74" t="s">
        <v>49</v>
      </c>
      <c r="I4" s="85" t="s">
        <v>70</v>
      </c>
      <c r="J4" s="82" t="s">
        <v>53</v>
      </c>
    </row>
    <row r="5" spans="1:19" s="14" customFormat="1" ht="11.25" customHeight="1" x14ac:dyDescent="0.2">
      <c r="A5" s="18"/>
      <c r="B5" s="78"/>
      <c r="C5" s="80"/>
      <c r="D5" s="75"/>
      <c r="E5" s="75"/>
      <c r="F5" s="75"/>
      <c r="G5" s="75"/>
      <c r="H5" s="75"/>
      <c r="I5" s="75"/>
      <c r="J5" s="83"/>
    </row>
    <row r="6" spans="1:19" s="14" customFormat="1" ht="81.75" customHeight="1" thickBot="1" x14ac:dyDescent="0.25">
      <c r="A6" s="18"/>
      <c r="B6" s="79"/>
      <c r="C6" s="81"/>
      <c r="D6" s="76"/>
      <c r="E6" s="76"/>
      <c r="F6" s="76"/>
      <c r="G6" s="76"/>
      <c r="H6" s="76"/>
      <c r="I6" s="76"/>
      <c r="J6" s="84"/>
      <c r="K6" s="70"/>
      <c r="L6" s="70"/>
      <c r="M6" s="70"/>
      <c r="N6" s="70"/>
      <c r="O6" s="70"/>
      <c r="P6" s="70"/>
      <c r="Q6" s="70"/>
      <c r="R6" s="70"/>
      <c r="S6" s="71"/>
    </row>
    <row r="7" spans="1:19" s="14" customFormat="1" ht="12.75" customHeight="1" thickBot="1" x14ac:dyDescent="0.25">
      <c r="A7" s="18"/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4">
        <v>9</v>
      </c>
      <c r="K7" s="70"/>
      <c r="L7" s="70"/>
      <c r="M7" s="70"/>
      <c r="N7" s="70"/>
      <c r="O7" s="70"/>
      <c r="P7" s="70"/>
      <c r="Q7" s="70"/>
      <c r="R7" s="70"/>
      <c r="S7" s="71"/>
    </row>
    <row r="8" spans="1:19" s="22" customFormat="1" ht="24.75" customHeight="1" x14ac:dyDescent="0.2">
      <c r="A8" s="21"/>
      <c r="B8" s="25" t="s">
        <v>46</v>
      </c>
      <c r="C8" s="29" t="s">
        <v>54</v>
      </c>
      <c r="D8" s="33">
        <f>D9+D10+D11+D12+D13+D15+D16+D17</f>
        <v>448423.10000000003</v>
      </c>
      <c r="E8" s="33">
        <v>531225.1</v>
      </c>
      <c r="F8" s="33">
        <f>F9+F10+F11+F12+F13+F15+F16+F17</f>
        <v>519832.60000000003</v>
      </c>
      <c r="G8" s="33">
        <f>SUM(F8/D8)*100</f>
        <v>115.92458104856776</v>
      </c>
      <c r="H8" s="33">
        <f>SUM(F8/E8)*100</f>
        <v>97.855428894455486</v>
      </c>
      <c r="I8" s="45"/>
      <c r="J8" s="46"/>
    </row>
    <row r="9" spans="1:19" s="14" customFormat="1" ht="48" x14ac:dyDescent="0.2">
      <c r="A9" s="18"/>
      <c r="B9" s="26" t="s">
        <v>45</v>
      </c>
      <c r="C9" s="30">
        <v>102</v>
      </c>
      <c r="D9" s="34">
        <v>5554.3</v>
      </c>
      <c r="E9" s="39">
        <v>3543</v>
      </c>
      <c r="F9" s="39">
        <v>3324.1</v>
      </c>
      <c r="G9" s="41">
        <f>SUM(F9/D9)*100</f>
        <v>59.847325495561996</v>
      </c>
      <c r="H9" s="41">
        <f t="shared" ref="H9:H63" si="0">SUM(F9/E9)*100</f>
        <v>93.821620095963866</v>
      </c>
      <c r="I9" s="51" t="s">
        <v>90</v>
      </c>
      <c r="J9" s="48" t="s">
        <v>91</v>
      </c>
    </row>
    <row r="10" spans="1:19" s="14" customFormat="1" ht="43.5" customHeight="1" x14ac:dyDescent="0.2">
      <c r="A10" s="18"/>
      <c r="B10" s="26" t="s">
        <v>44</v>
      </c>
      <c r="C10" s="30">
        <v>103</v>
      </c>
      <c r="D10" s="34">
        <v>10074</v>
      </c>
      <c r="E10" s="39">
        <v>13153.9</v>
      </c>
      <c r="F10" s="39">
        <v>13144.3</v>
      </c>
      <c r="G10" s="41">
        <f t="shared" ref="G10:G63" si="1">SUM(F10/D10)*100</f>
        <v>130.47746674607902</v>
      </c>
      <c r="H10" s="41">
        <f t="shared" si="0"/>
        <v>99.927017842617019</v>
      </c>
      <c r="I10" s="51" t="s">
        <v>92</v>
      </c>
      <c r="J10" s="49"/>
    </row>
    <row r="11" spans="1:19" s="14" customFormat="1" ht="36" customHeight="1" x14ac:dyDescent="0.2">
      <c r="A11" s="18"/>
      <c r="B11" s="26" t="s">
        <v>43</v>
      </c>
      <c r="C11" s="30">
        <v>104</v>
      </c>
      <c r="D11" s="34">
        <v>231082.2</v>
      </c>
      <c r="E11" s="39">
        <v>279563.40000000002</v>
      </c>
      <c r="F11" s="39">
        <v>274447.59999999998</v>
      </c>
      <c r="G11" s="41">
        <f t="shared" si="1"/>
        <v>118.76622258226726</v>
      </c>
      <c r="H11" s="41">
        <f t="shared" si="0"/>
        <v>98.170075195823188</v>
      </c>
      <c r="I11" s="51" t="s">
        <v>93</v>
      </c>
      <c r="J11" s="49"/>
    </row>
    <row r="12" spans="1:19" ht="63" customHeight="1" x14ac:dyDescent="0.2">
      <c r="A12" s="2"/>
      <c r="B12" s="26" t="s">
        <v>42</v>
      </c>
      <c r="C12" s="30">
        <v>105</v>
      </c>
      <c r="D12" s="34">
        <v>1.2</v>
      </c>
      <c r="E12" s="39">
        <v>1.2</v>
      </c>
      <c r="F12" s="39">
        <v>1.2</v>
      </c>
      <c r="G12" s="41">
        <f t="shared" si="1"/>
        <v>100</v>
      </c>
      <c r="H12" s="41">
        <f t="shared" si="0"/>
        <v>100</v>
      </c>
      <c r="I12" s="51"/>
      <c r="J12" s="48"/>
    </row>
    <row r="13" spans="1:19" ht="39" customHeight="1" x14ac:dyDescent="0.2">
      <c r="A13" s="2"/>
      <c r="B13" s="26" t="s">
        <v>41</v>
      </c>
      <c r="C13" s="30">
        <v>106</v>
      </c>
      <c r="D13" s="34">
        <v>48839.9</v>
      </c>
      <c r="E13" s="39">
        <v>57921.7</v>
      </c>
      <c r="F13" s="39">
        <v>57567.4</v>
      </c>
      <c r="G13" s="41">
        <f t="shared" si="1"/>
        <v>117.86961070763864</v>
      </c>
      <c r="H13" s="41">
        <f t="shared" si="0"/>
        <v>99.388312152440278</v>
      </c>
      <c r="I13" s="51" t="s">
        <v>94</v>
      </c>
      <c r="J13" s="49"/>
    </row>
    <row r="14" spans="1:19" ht="49.5" hidden="1" customHeight="1" x14ac:dyDescent="0.2">
      <c r="A14" s="2"/>
      <c r="B14" s="26" t="s">
        <v>66</v>
      </c>
      <c r="C14" s="30">
        <v>107</v>
      </c>
      <c r="D14" s="34">
        <v>0</v>
      </c>
      <c r="E14" s="39">
        <v>0</v>
      </c>
      <c r="F14" s="39">
        <v>0</v>
      </c>
      <c r="G14" s="41"/>
      <c r="H14" s="41" t="e">
        <f t="shared" ref="H14" si="2">SUM(F14/E14)*100</f>
        <v>#DIV/0!</v>
      </c>
      <c r="I14" s="23" t="s">
        <v>67</v>
      </c>
      <c r="J14" s="12"/>
    </row>
    <row r="15" spans="1:19" ht="39" hidden="1" customHeight="1" x14ac:dyDescent="0.2">
      <c r="A15" s="2"/>
      <c r="B15" s="26" t="s">
        <v>66</v>
      </c>
      <c r="C15" s="30">
        <v>107</v>
      </c>
      <c r="D15" s="34">
        <v>0</v>
      </c>
      <c r="E15" s="39">
        <v>0</v>
      </c>
      <c r="F15" s="39">
        <v>0</v>
      </c>
      <c r="G15" s="41">
        <v>0</v>
      </c>
      <c r="H15" s="41">
        <v>0</v>
      </c>
      <c r="I15" s="51" t="s">
        <v>79</v>
      </c>
      <c r="J15" s="49"/>
    </row>
    <row r="16" spans="1:19" ht="16.5" customHeight="1" x14ac:dyDescent="0.2">
      <c r="A16" s="2"/>
      <c r="B16" s="26" t="s">
        <v>40</v>
      </c>
      <c r="C16" s="30">
        <v>111</v>
      </c>
      <c r="D16" s="34">
        <v>1500</v>
      </c>
      <c r="E16" s="39">
        <v>1500</v>
      </c>
      <c r="F16" s="39">
        <v>0</v>
      </c>
      <c r="G16" s="41">
        <f t="shared" si="1"/>
        <v>0</v>
      </c>
      <c r="H16" s="41">
        <f t="shared" si="0"/>
        <v>0</v>
      </c>
      <c r="I16" s="57" t="s">
        <v>72</v>
      </c>
      <c r="J16" s="68" t="s">
        <v>72</v>
      </c>
    </row>
    <row r="17" spans="1:10" ht="43.5" customHeight="1" x14ac:dyDescent="0.2">
      <c r="A17" s="2"/>
      <c r="B17" s="26" t="s">
        <v>39</v>
      </c>
      <c r="C17" s="30">
        <v>113</v>
      </c>
      <c r="D17" s="34">
        <v>151371.5</v>
      </c>
      <c r="E17" s="39">
        <v>175541.9</v>
      </c>
      <c r="F17" s="39">
        <v>171348</v>
      </c>
      <c r="G17" s="41">
        <f t="shared" si="1"/>
        <v>113.19700207766982</v>
      </c>
      <c r="H17" s="41">
        <f t="shared" si="0"/>
        <v>97.610883783301887</v>
      </c>
      <c r="I17" s="51" t="s">
        <v>95</v>
      </c>
      <c r="J17" s="58"/>
    </row>
    <row r="18" spans="1:10" s="5" customFormat="1" ht="25.5" hidden="1" customHeight="1" x14ac:dyDescent="0.2">
      <c r="A18" s="4"/>
      <c r="B18" s="27" t="s">
        <v>73</v>
      </c>
      <c r="C18" s="31" t="s">
        <v>75</v>
      </c>
      <c r="D18" s="35">
        <v>0</v>
      </c>
      <c r="E18" s="35">
        <v>0</v>
      </c>
      <c r="F18" s="35">
        <v>0</v>
      </c>
      <c r="G18" s="42">
        <v>0</v>
      </c>
      <c r="H18" s="42">
        <v>0</v>
      </c>
      <c r="I18" s="52"/>
      <c r="J18" s="54"/>
    </row>
    <row r="19" spans="1:10" ht="36" hidden="1" x14ac:dyDescent="0.2">
      <c r="A19" s="2"/>
      <c r="B19" s="26" t="s">
        <v>74</v>
      </c>
      <c r="C19" s="38" t="s">
        <v>76</v>
      </c>
      <c r="D19" s="36">
        <v>0</v>
      </c>
      <c r="E19" s="39">
        <v>0</v>
      </c>
      <c r="F19" s="39">
        <v>0</v>
      </c>
      <c r="G19" s="41">
        <v>0</v>
      </c>
      <c r="H19" s="41">
        <v>0</v>
      </c>
      <c r="I19" s="59" t="s">
        <v>80</v>
      </c>
      <c r="J19" s="55"/>
    </row>
    <row r="20" spans="1:10" s="5" customFormat="1" ht="25.5" customHeight="1" x14ac:dyDescent="0.2">
      <c r="A20" s="4"/>
      <c r="B20" s="27" t="s">
        <v>38</v>
      </c>
      <c r="C20" s="31" t="s">
        <v>55</v>
      </c>
      <c r="D20" s="35">
        <f>D21+D22+D23+D24</f>
        <v>52484.3</v>
      </c>
      <c r="E20" s="35">
        <v>56998.2</v>
      </c>
      <c r="F20" s="35">
        <f>F21+F22+F23+F24</f>
        <v>56557</v>
      </c>
      <c r="G20" s="42">
        <f t="shared" si="1"/>
        <v>107.75984437250759</v>
      </c>
      <c r="H20" s="42">
        <f t="shared" si="0"/>
        <v>99.225940468295491</v>
      </c>
      <c r="I20" s="52"/>
      <c r="J20" s="54"/>
    </row>
    <row r="21" spans="1:10" ht="36" x14ac:dyDescent="0.2">
      <c r="A21" s="2"/>
      <c r="B21" s="26" t="s">
        <v>37</v>
      </c>
      <c r="C21" s="30">
        <v>304</v>
      </c>
      <c r="D21" s="36">
        <v>7330.1</v>
      </c>
      <c r="E21" s="39">
        <v>8874.7999999999993</v>
      </c>
      <c r="F21" s="39">
        <v>8852.2999999999993</v>
      </c>
      <c r="G21" s="41">
        <f t="shared" si="1"/>
        <v>120.76642883453157</v>
      </c>
      <c r="H21" s="41">
        <f t="shared" si="0"/>
        <v>99.746473159958541</v>
      </c>
      <c r="I21" s="59" t="s">
        <v>96</v>
      </c>
      <c r="J21" s="55"/>
    </row>
    <row r="22" spans="1:10" ht="42" customHeight="1" x14ac:dyDescent="0.2">
      <c r="A22" s="2"/>
      <c r="B22" s="26" t="s">
        <v>77</v>
      </c>
      <c r="C22" s="30">
        <v>309</v>
      </c>
      <c r="D22" s="34">
        <v>43948.9</v>
      </c>
      <c r="E22" s="39">
        <v>1878.7</v>
      </c>
      <c r="F22" s="39">
        <v>1878.7</v>
      </c>
      <c r="G22" s="41">
        <f>SUM(F22/D22)*100</f>
        <v>4.2747372516718274</v>
      </c>
      <c r="H22" s="41">
        <f t="shared" si="0"/>
        <v>100</v>
      </c>
      <c r="I22" s="64" t="s">
        <v>111</v>
      </c>
      <c r="J22" s="49"/>
    </row>
    <row r="23" spans="1:10" ht="45.75" customHeight="1" x14ac:dyDescent="0.2">
      <c r="A23" s="2"/>
      <c r="B23" s="26" t="s">
        <v>87</v>
      </c>
      <c r="C23" s="30">
        <v>310</v>
      </c>
      <c r="D23" s="34">
        <v>0</v>
      </c>
      <c r="E23" s="39">
        <v>43942.9</v>
      </c>
      <c r="F23" s="39">
        <v>43550.9</v>
      </c>
      <c r="G23" s="41">
        <v>0</v>
      </c>
      <c r="H23" s="41">
        <f>F23/E23*100</f>
        <v>99.10793324974</v>
      </c>
      <c r="I23" s="64" t="s">
        <v>97</v>
      </c>
      <c r="J23" s="49"/>
    </row>
    <row r="24" spans="1:10" ht="38.25" customHeight="1" x14ac:dyDescent="0.2">
      <c r="A24" s="2"/>
      <c r="B24" s="26" t="s">
        <v>115</v>
      </c>
      <c r="C24" s="30">
        <v>314</v>
      </c>
      <c r="D24" s="34">
        <v>1205.3</v>
      </c>
      <c r="E24" s="39">
        <v>2301.8000000000002</v>
      </c>
      <c r="F24" s="39">
        <v>2275.1</v>
      </c>
      <c r="G24" s="41">
        <f>SUM(F24/D24)*100</f>
        <v>188.75798556376006</v>
      </c>
      <c r="H24" s="41">
        <f>SUM(F24/E24)*100</f>
        <v>98.840038230949673</v>
      </c>
      <c r="I24" s="64" t="s">
        <v>98</v>
      </c>
      <c r="J24" s="49"/>
    </row>
    <row r="25" spans="1:10" s="5" customFormat="1" ht="24.75" customHeight="1" x14ac:dyDescent="0.2">
      <c r="A25" s="4"/>
      <c r="B25" s="27" t="s">
        <v>36</v>
      </c>
      <c r="C25" s="31" t="s">
        <v>56</v>
      </c>
      <c r="D25" s="35">
        <f>D26+D27+D28+D29+D30+D31</f>
        <v>331604.2</v>
      </c>
      <c r="E25" s="35">
        <v>322685</v>
      </c>
      <c r="F25" s="35">
        <f>F26+F27+F28+F29+F30+F31</f>
        <v>321724.60000000003</v>
      </c>
      <c r="G25" s="42">
        <f>SUM(F25/D25)*100</f>
        <v>97.020664997608591</v>
      </c>
      <c r="H25" s="42">
        <f>SUM(F25/E25)*100</f>
        <v>99.7023722825666</v>
      </c>
      <c r="I25" s="52"/>
      <c r="J25" s="54"/>
    </row>
    <row r="26" spans="1:10" ht="42" customHeight="1" x14ac:dyDescent="0.2">
      <c r="A26" s="2"/>
      <c r="B26" s="26" t="s">
        <v>35</v>
      </c>
      <c r="C26" s="30">
        <v>401</v>
      </c>
      <c r="D26" s="34">
        <v>12050</v>
      </c>
      <c r="E26" s="40">
        <v>12250</v>
      </c>
      <c r="F26" s="40">
        <v>12218.5</v>
      </c>
      <c r="G26" s="41">
        <f t="shared" si="1"/>
        <v>101.39834024896265</v>
      </c>
      <c r="H26" s="41">
        <f t="shared" si="0"/>
        <v>99.742857142857147</v>
      </c>
      <c r="I26" s="51"/>
      <c r="J26" s="48"/>
    </row>
    <row r="27" spans="1:10" ht="39" customHeight="1" x14ac:dyDescent="0.2">
      <c r="A27" s="2"/>
      <c r="B27" s="26" t="s">
        <v>34</v>
      </c>
      <c r="C27" s="30">
        <v>405</v>
      </c>
      <c r="D27" s="34">
        <v>10873</v>
      </c>
      <c r="E27" s="40">
        <v>7258.4</v>
      </c>
      <c r="F27" s="40">
        <v>7194.7</v>
      </c>
      <c r="G27" s="41">
        <f t="shared" si="1"/>
        <v>66.170330175664489</v>
      </c>
      <c r="H27" s="41">
        <f t="shared" si="0"/>
        <v>99.122396120357109</v>
      </c>
      <c r="I27" s="51" t="s">
        <v>99</v>
      </c>
      <c r="J27" s="49"/>
    </row>
    <row r="28" spans="1:10" ht="44.25" customHeight="1" x14ac:dyDescent="0.2">
      <c r="A28" s="2"/>
      <c r="B28" s="26" t="s">
        <v>33</v>
      </c>
      <c r="C28" s="30">
        <v>408</v>
      </c>
      <c r="D28" s="34">
        <v>18000</v>
      </c>
      <c r="E28" s="40">
        <v>17867.400000000001</v>
      </c>
      <c r="F28" s="40">
        <v>17545.7</v>
      </c>
      <c r="G28" s="41">
        <f t="shared" si="1"/>
        <v>97.476111111111123</v>
      </c>
      <c r="H28" s="41">
        <f t="shared" si="0"/>
        <v>98.199514199044074</v>
      </c>
      <c r="I28" s="51"/>
      <c r="J28" s="58"/>
    </row>
    <row r="29" spans="1:10" x14ac:dyDescent="0.2">
      <c r="A29" s="2"/>
      <c r="B29" s="26" t="s">
        <v>32</v>
      </c>
      <c r="C29" s="30">
        <v>409</v>
      </c>
      <c r="D29" s="34">
        <v>176700</v>
      </c>
      <c r="E29" s="40">
        <v>168579.4</v>
      </c>
      <c r="F29" s="40">
        <v>168574.2</v>
      </c>
      <c r="G29" s="41">
        <f t="shared" si="1"/>
        <v>95.401358234295415</v>
      </c>
      <c r="H29" s="41">
        <f t="shared" si="0"/>
        <v>99.996915400102282</v>
      </c>
      <c r="I29" s="51"/>
      <c r="J29" s="58"/>
    </row>
    <row r="30" spans="1:10" ht="33.75" customHeight="1" x14ac:dyDescent="0.2">
      <c r="A30" s="2"/>
      <c r="B30" s="26" t="s">
        <v>31</v>
      </c>
      <c r="C30" s="30">
        <v>410</v>
      </c>
      <c r="D30" s="34">
        <v>38079.699999999997</v>
      </c>
      <c r="E30" s="40">
        <v>39087.199999999997</v>
      </c>
      <c r="F30" s="40">
        <v>38990.800000000003</v>
      </c>
      <c r="G30" s="41">
        <f t="shared" si="1"/>
        <v>102.39261338718531</v>
      </c>
      <c r="H30" s="41">
        <f t="shared" si="0"/>
        <v>99.753371947849956</v>
      </c>
      <c r="I30" s="56" t="s">
        <v>81</v>
      </c>
      <c r="J30" s="55"/>
    </row>
    <row r="31" spans="1:10" x14ac:dyDescent="0.2">
      <c r="A31" s="2"/>
      <c r="B31" s="26" t="s">
        <v>30</v>
      </c>
      <c r="C31" s="30">
        <v>412</v>
      </c>
      <c r="D31" s="34">
        <v>75901.5</v>
      </c>
      <c r="E31" s="40">
        <v>77642.600000000006</v>
      </c>
      <c r="F31" s="40">
        <v>77200.7</v>
      </c>
      <c r="G31" s="41">
        <f t="shared" si="1"/>
        <v>101.71169212729656</v>
      </c>
      <c r="H31" s="41">
        <f t="shared" si="0"/>
        <v>99.430853680840144</v>
      </c>
      <c r="I31" s="51"/>
      <c r="J31" s="58"/>
    </row>
    <row r="32" spans="1:10" s="5" customFormat="1" ht="23.25" customHeight="1" x14ac:dyDescent="0.2">
      <c r="A32" s="4"/>
      <c r="B32" s="27" t="s">
        <v>29</v>
      </c>
      <c r="C32" s="31" t="s">
        <v>57</v>
      </c>
      <c r="D32" s="35">
        <f>D33+D34+D35+D36</f>
        <v>1970271.2</v>
      </c>
      <c r="E32" s="35">
        <f>E33+E34+E35+E36</f>
        <v>2712929.1999999997</v>
      </c>
      <c r="F32" s="35">
        <f>F33+F34+F35+F36</f>
        <v>2633901</v>
      </c>
      <c r="G32" s="42">
        <f t="shared" si="1"/>
        <v>133.68215502515594</v>
      </c>
      <c r="H32" s="42">
        <f t="shared" si="0"/>
        <v>97.086978900886919</v>
      </c>
      <c r="I32" s="52"/>
      <c r="J32" s="54"/>
    </row>
    <row r="33" spans="1:10" ht="36" x14ac:dyDescent="0.2">
      <c r="A33" s="2"/>
      <c r="B33" s="26" t="s">
        <v>28</v>
      </c>
      <c r="C33" s="30">
        <v>501</v>
      </c>
      <c r="D33" s="34">
        <v>1789991.1</v>
      </c>
      <c r="E33" s="40">
        <v>2177843.9</v>
      </c>
      <c r="F33" s="40">
        <v>2114480.4</v>
      </c>
      <c r="G33" s="41">
        <f t="shared" si="1"/>
        <v>118.12798398830027</v>
      </c>
      <c r="H33" s="41">
        <f t="shared" si="0"/>
        <v>97.090539868353289</v>
      </c>
      <c r="I33" s="51" t="s">
        <v>100</v>
      </c>
      <c r="J33" s="58"/>
    </row>
    <row r="34" spans="1:10" ht="108" x14ac:dyDescent="0.2">
      <c r="A34" s="2"/>
      <c r="B34" s="26" t="s">
        <v>27</v>
      </c>
      <c r="C34" s="30">
        <v>502</v>
      </c>
      <c r="D34" s="34">
        <v>123175.9</v>
      </c>
      <c r="E34" s="40">
        <v>446692.8</v>
      </c>
      <c r="F34" s="40">
        <v>431142.5</v>
      </c>
      <c r="G34" s="41">
        <f>SUM(F34/D34)*100</f>
        <v>350.02179809524432</v>
      </c>
      <c r="H34" s="41">
        <f t="shared" si="0"/>
        <v>96.518793228814076</v>
      </c>
      <c r="I34" s="51" t="s">
        <v>101</v>
      </c>
      <c r="J34" s="58"/>
    </row>
    <row r="35" spans="1:10" ht="57" customHeight="1" x14ac:dyDescent="0.2">
      <c r="A35" s="2"/>
      <c r="B35" s="26" t="s">
        <v>26</v>
      </c>
      <c r="C35" s="30">
        <v>503</v>
      </c>
      <c r="D35" s="34">
        <v>57090.8</v>
      </c>
      <c r="E35" s="40">
        <v>88379.1</v>
      </c>
      <c r="F35" s="40">
        <v>88264.7</v>
      </c>
      <c r="G35" s="41">
        <f t="shared" si="1"/>
        <v>154.60406930713879</v>
      </c>
      <c r="H35" s="41">
        <f t="shared" si="0"/>
        <v>99.870557631838281</v>
      </c>
      <c r="I35" s="65" t="s">
        <v>102</v>
      </c>
      <c r="J35" s="58"/>
    </row>
    <row r="36" spans="1:10" ht="36" customHeight="1" x14ac:dyDescent="0.2">
      <c r="A36" s="2"/>
      <c r="B36" s="26" t="s">
        <v>25</v>
      </c>
      <c r="C36" s="30">
        <v>505</v>
      </c>
      <c r="D36" s="34">
        <v>13.4</v>
      </c>
      <c r="E36" s="40">
        <v>13.4</v>
      </c>
      <c r="F36" s="40">
        <v>13.4</v>
      </c>
      <c r="G36" s="41">
        <f t="shared" si="1"/>
        <v>100</v>
      </c>
      <c r="H36" s="41">
        <f t="shared" si="0"/>
        <v>100</v>
      </c>
      <c r="I36" s="59"/>
      <c r="J36" s="60"/>
    </row>
    <row r="37" spans="1:10" s="5" customFormat="1" ht="22.5" customHeight="1" x14ac:dyDescent="0.2">
      <c r="A37" s="4"/>
      <c r="B37" s="27" t="s">
        <v>24</v>
      </c>
      <c r="C37" s="31" t="s">
        <v>58</v>
      </c>
      <c r="D37" s="35">
        <f>D38</f>
        <v>1639</v>
      </c>
      <c r="E37" s="35">
        <v>2722.2</v>
      </c>
      <c r="F37" s="35">
        <f>F38</f>
        <v>2671.3</v>
      </c>
      <c r="G37" s="42">
        <f t="shared" si="1"/>
        <v>162.98352654057354</v>
      </c>
      <c r="H37" s="42">
        <f t="shared" si="0"/>
        <v>98.130188817867918</v>
      </c>
      <c r="I37" s="52"/>
      <c r="J37" s="54"/>
    </row>
    <row r="38" spans="1:10" ht="24" x14ac:dyDescent="0.2">
      <c r="A38" s="2"/>
      <c r="B38" s="26" t="s">
        <v>23</v>
      </c>
      <c r="C38" s="30">
        <v>605</v>
      </c>
      <c r="D38" s="34">
        <v>1639</v>
      </c>
      <c r="E38" s="34">
        <v>2722.2</v>
      </c>
      <c r="F38" s="40">
        <v>2671.3</v>
      </c>
      <c r="G38" s="41">
        <f t="shared" si="1"/>
        <v>162.98352654057354</v>
      </c>
      <c r="H38" s="41">
        <f t="shared" si="0"/>
        <v>98.130188817867918</v>
      </c>
      <c r="I38" s="51" t="s">
        <v>103</v>
      </c>
      <c r="J38" s="49"/>
    </row>
    <row r="39" spans="1:10" s="5" customFormat="1" ht="22.5" customHeight="1" x14ac:dyDescent="0.2">
      <c r="A39" s="4"/>
      <c r="B39" s="27" t="s">
        <v>22</v>
      </c>
      <c r="C39" s="31" t="s">
        <v>59</v>
      </c>
      <c r="D39" s="35">
        <f>D40+D41+D42+D43+D44</f>
        <v>3000770</v>
      </c>
      <c r="E39" s="35">
        <f>E40+E41+E42+E43+E44</f>
        <v>3121062.0999999996</v>
      </c>
      <c r="F39" s="35">
        <f>F40+F41+F42+F43+F44</f>
        <v>3107759.7</v>
      </c>
      <c r="G39" s="42">
        <f t="shared" si="1"/>
        <v>103.56540821189229</v>
      </c>
      <c r="H39" s="42">
        <f t="shared" si="0"/>
        <v>99.573786115950739</v>
      </c>
      <c r="I39" s="52"/>
      <c r="J39" s="54"/>
    </row>
    <row r="40" spans="1:10" x14ac:dyDescent="0.2">
      <c r="A40" s="2"/>
      <c r="B40" s="26" t="s">
        <v>21</v>
      </c>
      <c r="C40" s="30">
        <v>701</v>
      </c>
      <c r="D40" s="34">
        <v>1077479.7</v>
      </c>
      <c r="E40" s="40">
        <v>1099720.2</v>
      </c>
      <c r="F40" s="40">
        <v>1094474.3</v>
      </c>
      <c r="G40" s="41">
        <f t="shared" si="1"/>
        <v>101.57725477333818</v>
      </c>
      <c r="H40" s="41">
        <f t="shared" si="0"/>
        <v>99.522978663118138</v>
      </c>
      <c r="I40" s="69"/>
      <c r="J40" s="49"/>
    </row>
    <row r="41" spans="1:10" ht="34.5" customHeight="1" x14ac:dyDescent="0.2">
      <c r="A41" s="2"/>
      <c r="B41" s="26" t="s">
        <v>20</v>
      </c>
      <c r="C41" s="30">
        <v>702</v>
      </c>
      <c r="D41" s="34">
        <v>1576956.3</v>
      </c>
      <c r="E41" s="40">
        <v>1616363.9</v>
      </c>
      <c r="F41" s="40">
        <v>1613491.4</v>
      </c>
      <c r="G41" s="41">
        <f t="shared" si="1"/>
        <v>102.31681118874378</v>
      </c>
      <c r="H41" s="41">
        <f t="shared" si="0"/>
        <v>99.82228630570134</v>
      </c>
      <c r="I41" s="51"/>
      <c r="J41" s="49"/>
    </row>
    <row r="42" spans="1:10" ht="69" customHeight="1" x14ac:dyDescent="0.2">
      <c r="A42" s="2"/>
      <c r="B42" s="26" t="s">
        <v>19</v>
      </c>
      <c r="C42" s="30">
        <v>703</v>
      </c>
      <c r="D42" s="34">
        <v>204205.2</v>
      </c>
      <c r="E42" s="40">
        <v>241381.8</v>
      </c>
      <c r="F42" s="40">
        <v>239929</v>
      </c>
      <c r="G42" s="41">
        <f t="shared" si="1"/>
        <v>117.49406969068367</v>
      </c>
      <c r="H42" s="41">
        <f t="shared" si="0"/>
        <v>99.398131922125032</v>
      </c>
      <c r="I42" s="51" t="s">
        <v>109</v>
      </c>
      <c r="J42" s="50"/>
    </row>
    <row r="43" spans="1:10" ht="67.5" customHeight="1" x14ac:dyDescent="0.2">
      <c r="A43" s="2"/>
      <c r="B43" s="26" t="s">
        <v>18</v>
      </c>
      <c r="C43" s="30">
        <v>707</v>
      </c>
      <c r="D43" s="34">
        <v>54666.8</v>
      </c>
      <c r="E43" s="40">
        <v>59764.1</v>
      </c>
      <c r="F43" s="40">
        <v>56232</v>
      </c>
      <c r="G43" s="41">
        <f t="shared" si="1"/>
        <v>102.8631637483811</v>
      </c>
      <c r="H43" s="41">
        <f t="shared" si="0"/>
        <v>94.089930242403057</v>
      </c>
      <c r="I43" s="51" t="s">
        <v>108</v>
      </c>
      <c r="J43" s="50" t="s">
        <v>69</v>
      </c>
    </row>
    <row r="44" spans="1:10" ht="86.25" customHeight="1" x14ac:dyDescent="0.2">
      <c r="A44" s="2"/>
      <c r="B44" s="26" t="s">
        <v>17</v>
      </c>
      <c r="C44" s="30">
        <v>709</v>
      </c>
      <c r="D44" s="34">
        <v>87462</v>
      </c>
      <c r="E44" s="40">
        <v>103832.1</v>
      </c>
      <c r="F44" s="40">
        <v>103633</v>
      </c>
      <c r="G44" s="41">
        <f t="shared" si="1"/>
        <v>118.48917244060277</v>
      </c>
      <c r="H44" s="41">
        <f t="shared" si="0"/>
        <v>99.80824812365347</v>
      </c>
      <c r="I44" s="51" t="s">
        <v>106</v>
      </c>
      <c r="J44" s="49"/>
    </row>
    <row r="45" spans="1:10" s="5" customFormat="1" ht="31.5" customHeight="1" x14ac:dyDescent="0.2">
      <c r="A45" s="4"/>
      <c r="B45" s="27" t="s">
        <v>16</v>
      </c>
      <c r="C45" s="31" t="s">
        <v>60</v>
      </c>
      <c r="D45" s="35">
        <f>D46+D47</f>
        <v>322600</v>
      </c>
      <c r="E45" s="35">
        <f>E46+E47</f>
        <v>362729.8</v>
      </c>
      <c r="F45" s="35">
        <f>F46+F47</f>
        <v>360970.5</v>
      </c>
      <c r="G45" s="42">
        <f t="shared" si="1"/>
        <v>111.89414135151891</v>
      </c>
      <c r="H45" s="42">
        <f t="shared" si="0"/>
        <v>99.514983329188837</v>
      </c>
      <c r="I45" s="66"/>
      <c r="J45" s="54"/>
    </row>
    <row r="46" spans="1:10" ht="36" x14ac:dyDescent="0.2">
      <c r="A46" s="2"/>
      <c r="B46" s="26" t="s">
        <v>15</v>
      </c>
      <c r="C46" s="30">
        <v>801</v>
      </c>
      <c r="D46" s="34">
        <v>322335</v>
      </c>
      <c r="E46" s="40">
        <v>362464.8</v>
      </c>
      <c r="F46" s="40">
        <v>360705.5</v>
      </c>
      <c r="G46" s="41">
        <f t="shared" si="1"/>
        <v>111.90391983495431</v>
      </c>
      <c r="H46" s="41">
        <f t="shared" si="0"/>
        <v>99.514628730845047</v>
      </c>
      <c r="I46" s="51" t="s">
        <v>82</v>
      </c>
      <c r="J46" s="50"/>
    </row>
    <row r="47" spans="1:10" ht="12.75" customHeight="1" x14ac:dyDescent="0.2">
      <c r="A47" s="2"/>
      <c r="B47" s="26" t="s">
        <v>14</v>
      </c>
      <c r="C47" s="30">
        <v>804</v>
      </c>
      <c r="D47" s="34">
        <v>265</v>
      </c>
      <c r="E47" s="40">
        <v>265</v>
      </c>
      <c r="F47" s="40">
        <v>265</v>
      </c>
      <c r="G47" s="41">
        <f t="shared" si="1"/>
        <v>100</v>
      </c>
      <c r="H47" s="41">
        <f t="shared" si="0"/>
        <v>100</v>
      </c>
      <c r="I47" s="57"/>
      <c r="J47" s="49"/>
    </row>
    <row r="48" spans="1:10" s="5" customFormat="1" ht="20.25" customHeight="1" x14ac:dyDescent="0.2">
      <c r="A48" s="4"/>
      <c r="B48" s="27" t="s">
        <v>13</v>
      </c>
      <c r="C48" s="31" t="s">
        <v>61</v>
      </c>
      <c r="D48" s="35">
        <f>SUM(D49)</f>
        <v>888.5</v>
      </c>
      <c r="E48" s="35">
        <f t="shared" ref="E48" si="3">SUM(E49)</f>
        <v>360.1</v>
      </c>
      <c r="F48" s="35">
        <f>F49</f>
        <v>360</v>
      </c>
      <c r="G48" s="42">
        <f t="shared" si="1"/>
        <v>40.51772650534609</v>
      </c>
      <c r="H48" s="42">
        <f t="shared" si="0"/>
        <v>99.972229936128841</v>
      </c>
      <c r="I48" s="52"/>
      <c r="J48" s="54"/>
    </row>
    <row r="49" spans="1:10" ht="46.5" customHeight="1" x14ac:dyDescent="0.2">
      <c r="A49" s="2"/>
      <c r="B49" s="26" t="s">
        <v>12</v>
      </c>
      <c r="C49" s="30">
        <v>909</v>
      </c>
      <c r="D49" s="34">
        <v>888.5</v>
      </c>
      <c r="E49" s="34">
        <v>360.1</v>
      </c>
      <c r="F49" s="40">
        <v>360</v>
      </c>
      <c r="G49" s="41">
        <f t="shared" si="1"/>
        <v>40.51772650534609</v>
      </c>
      <c r="H49" s="41">
        <f t="shared" si="0"/>
        <v>99.972229936128841</v>
      </c>
      <c r="I49" s="51" t="s">
        <v>104</v>
      </c>
      <c r="J49" s="49"/>
    </row>
    <row r="50" spans="1:10" s="5" customFormat="1" ht="18.75" customHeight="1" x14ac:dyDescent="0.2">
      <c r="A50" s="4"/>
      <c r="B50" s="27" t="s">
        <v>11</v>
      </c>
      <c r="C50" s="31" t="s">
        <v>62</v>
      </c>
      <c r="D50" s="35">
        <f>D51+D52+D53+D54</f>
        <v>61603.9</v>
      </c>
      <c r="E50" s="35">
        <f>E51+E52+E53+E54</f>
        <v>53545.1</v>
      </c>
      <c r="F50" s="35">
        <f>F51+F52+F53+F54</f>
        <v>53541</v>
      </c>
      <c r="G50" s="42">
        <f t="shared" si="1"/>
        <v>86.911705265413389</v>
      </c>
      <c r="H50" s="42">
        <f t="shared" si="0"/>
        <v>99.992342903458947</v>
      </c>
      <c r="I50" s="52"/>
      <c r="J50" s="54"/>
    </row>
    <row r="51" spans="1:10" ht="31.5" customHeight="1" x14ac:dyDescent="0.2">
      <c r="A51" s="2"/>
      <c r="B51" s="26" t="s">
        <v>10</v>
      </c>
      <c r="C51" s="30">
        <v>1001</v>
      </c>
      <c r="D51" s="34">
        <v>6000</v>
      </c>
      <c r="E51" s="40">
        <v>11990</v>
      </c>
      <c r="F51" s="40">
        <v>11986.5</v>
      </c>
      <c r="G51" s="41">
        <f t="shared" si="1"/>
        <v>199.77499999999998</v>
      </c>
      <c r="H51" s="41">
        <f t="shared" si="0"/>
        <v>99.970809007506261</v>
      </c>
      <c r="I51" s="51" t="s">
        <v>68</v>
      </c>
      <c r="J51" s="49"/>
    </row>
    <row r="52" spans="1:10" ht="72" x14ac:dyDescent="0.2">
      <c r="A52" s="2"/>
      <c r="B52" s="26" t="s">
        <v>9</v>
      </c>
      <c r="C52" s="30">
        <v>1003</v>
      </c>
      <c r="D52" s="34">
        <v>16285.5</v>
      </c>
      <c r="E52" s="40">
        <v>8676.9</v>
      </c>
      <c r="F52" s="40">
        <v>8676.7999999999993</v>
      </c>
      <c r="G52" s="41">
        <f t="shared" si="1"/>
        <v>53.279297534616674</v>
      </c>
      <c r="H52" s="41">
        <f t="shared" si="0"/>
        <v>99.998847514665371</v>
      </c>
      <c r="I52" s="51" t="s">
        <v>105</v>
      </c>
      <c r="J52" s="58"/>
    </row>
    <row r="53" spans="1:10" ht="78" customHeight="1" x14ac:dyDescent="0.2">
      <c r="A53" s="2"/>
      <c r="B53" s="26" t="s">
        <v>8</v>
      </c>
      <c r="C53" s="30">
        <v>1004</v>
      </c>
      <c r="D53" s="34">
        <v>38789.599999999999</v>
      </c>
      <c r="E53" s="40">
        <v>32284.799999999999</v>
      </c>
      <c r="F53" s="40">
        <v>32284.400000000001</v>
      </c>
      <c r="G53" s="41">
        <f t="shared" si="1"/>
        <v>83.229525439808612</v>
      </c>
      <c r="H53" s="41">
        <f t="shared" si="0"/>
        <v>99.998761026860947</v>
      </c>
      <c r="I53" s="51" t="s">
        <v>110</v>
      </c>
      <c r="J53" s="58"/>
    </row>
    <row r="54" spans="1:10" ht="36" customHeight="1" x14ac:dyDescent="0.2">
      <c r="A54" s="2"/>
      <c r="B54" s="26" t="s">
        <v>7</v>
      </c>
      <c r="C54" s="30">
        <v>1006</v>
      </c>
      <c r="D54" s="34">
        <v>528.79999999999995</v>
      </c>
      <c r="E54" s="40">
        <v>593.4</v>
      </c>
      <c r="F54" s="40">
        <v>593.29999999999995</v>
      </c>
      <c r="G54" s="41">
        <f t="shared" si="1"/>
        <v>112.19742813918305</v>
      </c>
      <c r="H54" s="41">
        <f t="shared" si="0"/>
        <v>99.983147960903267</v>
      </c>
      <c r="I54" s="67" t="s">
        <v>107</v>
      </c>
      <c r="J54" s="50"/>
    </row>
    <row r="55" spans="1:10" s="5" customFormat="1" ht="24" customHeight="1" x14ac:dyDescent="0.2">
      <c r="A55" s="4"/>
      <c r="B55" s="27" t="s">
        <v>6</v>
      </c>
      <c r="C55" s="31" t="s">
        <v>63</v>
      </c>
      <c r="D55" s="35">
        <f>D56+D57</f>
        <v>298117.5</v>
      </c>
      <c r="E55" s="35">
        <f>E56+E57</f>
        <v>316938.09999999998</v>
      </c>
      <c r="F55" s="35">
        <f>F56+F57</f>
        <v>316554.3</v>
      </c>
      <c r="G55" s="42">
        <f t="shared" si="1"/>
        <v>106.18440715489696</v>
      </c>
      <c r="H55" s="42">
        <f t="shared" si="0"/>
        <v>99.878903798565091</v>
      </c>
      <c r="I55" s="52"/>
      <c r="J55" s="53"/>
    </row>
    <row r="56" spans="1:10" ht="51" customHeight="1" x14ac:dyDescent="0.2">
      <c r="A56" s="2"/>
      <c r="B56" s="26" t="s">
        <v>5</v>
      </c>
      <c r="C56" s="30">
        <v>1101</v>
      </c>
      <c r="D56" s="34">
        <v>298117.5</v>
      </c>
      <c r="E56" s="40">
        <v>227614.3</v>
      </c>
      <c r="F56" s="40">
        <v>227366.6</v>
      </c>
      <c r="G56" s="41">
        <f t="shared" si="1"/>
        <v>76.267444883309437</v>
      </c>
      <c r="H56" s="41">
        <f t="shared" si="0"/>
        <v>99.891175554435733</v>
      </c>
      <c r="I56" s="47" t="s">
        <v>113</v>
      </c>
      <c r="J56" s="49"/>
    </row>
    <row r="57" spans="1:10" ht="49.5" customHeight="1" x14ac:dyDescent="0.2">
      <c r="A57" s="2"/>
      <c r="B57" s="26" t="s">
        <v>88</v>
      </c>
      <c r="C57" s="30">
        <v>1103</v>
      </c>
      <c r="D57" s="34">
        <v>0</v>
      </c>
      <c r="E57" s="40">
        <v>89323.8</v>
      </c>
      <c r="F57" s="40">
        <v>89187.7</v>
      </c>
      <c r="G57" s="41">
        <v>0</v>
      </c>
      <c r="H57" s="41">
        <v>99.8</v>
      </c>
      <c r="I57" s="47" t="s">
        <v>112</v>
      </c>
      <c r="J57" s="48"/>
    </row>
    <row r="58" spans="1:10" s="5" customFormat="1" ht="25.5" customHeight="1" x14ac:dyDescent="0.2">
      <c r="A58" s="4"/>
      <c r="B58" s="27" t="s">
        <v>4</v>
      </c>
      <c r="C58" s="31" t="s">
        <v>64</v>
      </c>
      <c r="D58" s="35">
        <f>D59+D60</f>
        <v>27466.799999999999</v>
      </c>
      <c r="E58" s="35">
        <f>E59+E60</f>
        <v>29364.800000000003</v>
      </c>
      <c r="F58" s="35">
        <f>F59+F60</f>
        <v>29242.7</v>
      </c>
      <c r="G58" s="42">
        <f t="shared" si="1"/>
        <v>106.46562395328178</v>
      </c>
      <c r="H58" s="42">
        <f t="shared" si="0"/>
        <v>99.584196044243441</v>
      </c>
      <c r="I58" s="52"/>
      <c r="J58" s="54"/>
    </row>
    <row r="59" spans="1:10" ht="41.25" customHeight="1" x14ac:dyDescent="0.2">
      <c r="A59" s="2"/>
      <c r="B59" s="26" t="s">
        <v>3</v>
      </c>
      <c r="C59" s="30">
        <v>1202</v>
      </c>
      <c r="D59" s="34">
        <v>20649.5</v>
      </c>
      <c r="E59" s="40">
        <v>22739.7</v>
      </c>
      <c r="F59" s="40">
        <v>22627.7</v>
      </c>
      <c r="G59" s="41">
        <f t="shared" si="1"/>
        <v>109.57989297561686</v>
      </c>
      <c r="H59" s="41">
        <f t="shared" si="0"/>
        <v>99.507469315778124</v>
      </c>
      <c r="I59" s="47" t="s">
        <v>83</v>
      </c>
      <c r="J59" s="48"/>
    </row>
    <row r="60" spans="1:10" ht="48.75" customHeight="1" x14ac:dyDescent="0.2">
      <c r="A60" s="2"/>
      <c r="B60" s="26" t="s">
        <v>2</v>
      </c>
      <c r="C60" s="30">
        <v>1204</v>
      </c>
      <c r="D60" s="34">
        <v>6817.3</v>
      </c>
      <c r="E60" s="40">
        <v>6625.1</v>
      </c>
      <c r="F60" s="40">
        <v>6615</v>
      </c>
      <c r="G60" s="41">
        <f t="shared" si="1"/>
        <v>97.032549543074225</v>
      </c>
      <c r="H60" s="41">
        <f t="shared" si="0"/>
        <v>99.847549470951378</v>
      </c>
      <c r="I60" s="61"/>
      <c r="J60" s="49"/>
    </row>
    <row r="61" spans="1:10" s="5" customFormat="1" ht="29.25" customHeight="1" x14ac:dyDescent="0.2">
      <c r="A61" s="4"/>
      <c r="B61" s="27" t="s">
        <v>1</v>
      </c>
      <c r="C61" s="31" t="s">
        <v>65</v>
      </c>
      <c r="D61" s="35">
        <f>SUM(D62)</f>
        <v>1000</v>
      </c>
      <c r="E61" s="35">
        <f>E62</f>
        <v>410.9</v>
      </c>
      <c r="F61" s="35">
        <f>F62</f>
        <v>176.1</v>
      </c>
      <c r="G61" s="42">
        <f t="shared" si="1"/>
        <v>17.61</v>
      </c>
      <c r="H61" s="42">
        <f t="shared" si="0"/>
        <v>42.857142857142861</v>
      </c>
      <c r="I61" s="52"/>
      <c r="J61" s="54"/>
    </row>
    <row r="62" spans="1:10" ht="54" customHeight="1" x14ac:dyDescent="0.2">
      <c r="A62" s="2"/>
      <c r="B62" s="26" t="s">
        <v>0</v>
      </c>
      <c r="C62" s="30">
        <v>1301</v>
      </c>
      <c r="D62" s="34">
        <v>1000</v>
      </c>
      <c r="E62" s="40">
        <v>410.9</v>
      </c>
      <c r="F62" s="40">
        <v>176.1</v>
      </c>
      <c r="G62" s="41">
        <f t="shared" si="1"/>
        <v>17.61</v>
      </c>
      <c r="H62" s="41">
        <f t="shared" si="0"/>
        <v>42.857142857142861</v>
      </c>
      <c r="I62" s="59" t="s">
        <v>71</v>
      </c>
      <c r="J62" s="60" t="s">
        <v>114</v>
      </c>
    </row>
    <row r="63" spans="1:10" s="11" customFormat="1" ht="24.75" customHeight="1" thickBot="1" x14ac:dyDescent="0.3">
      <c r="A63" s="10"/>
      <c r="B63" s="28" t="s">
        <v>52</v>
      </c>
      <c r="C63" s="32"/>
      <c r="D63" s="37">
        <f>SUM(D8+D20+D25+D32+D37+D39+D45+D48+D50+D55+D58+D61)</f>
        <v>6516868.5</v>
      </c>
      <c r="E63" s="37">
        <f>E8+E18+E20+E25+E32+E37+E39+E45+E48+E50+E55+E58+E61</f>
        <v>7510970.5999999978</v>
      </c>
      <c r="F63" s="37">
        <f>F8+F18+F20+F25+F32+F37+F39+F45+F48+F50+F55+F58+F61-0.1</f>
        <v>7403290.7000000002</v>
      </c>
      <c r="G63" s="43">
        <f t="shared" si="1"/>
        <v>113.60196542250316</v>
      </c>
      <c r="H63" s="43">
        <f t="shared" si="0"/>
        <v>98.566365044752033</v>
      </c>
      <c r="I63" s="62"/>
      <c r="J63" s="63"/>
    </row>
    <row r="64" spans="1:10" ht="12.75" customHeight="1" x14ac:dyDescent="0.2">
      <c r="A64" s="3"/>
      <c r="B64" s="7"/>
      <c r="C64" s="7"/>
      <c r="D64" s="8"/>
      <c r="E64" s="8"/>
      <c r="F64" s="8"/>
      <c r="G64" s="8"/>
      <c r="H64" s="8"/>
      <c r="I64" s="9"/>
      <c r="J64" s="6"/>
    </row>
    <row r="65" spans="2:10" x14ac:dyDescent="0.2">
      <c r="B65" s="6"/>
      <c r="C65" s="6"/>
      <c r="D65" s="6"/>
      <c r="E65" s="6"/>
      <c r="F65" s="6"/>
      <c r="G65" s="6"/>
      <c r="H65" s="6"/>
      <c r="I65" s="6"/>
      <c r="J65" s="6"/>
    </row>
  </sheetData>
  <mergeCells count="11">
    <mergeCell ref="K6:S7"/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Войцехович Таисия Станиславовна</cp:lastModifiedBy>
  <cp:lastPrinted>2021-04-08T10:33:49Z</cp:lastPrinted>
  <dcterms:created xsi:type="dcterms:W3CDTF">2019-02-14T09:36:25Z</dcterms:created>
  <dcterms:modified xsi:type="dcterms:W3CDTF">2024-04-02T10:17:53Z</dcterms:modified>
</cp:coreProperties>
</file>