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ОТДЕЛ  ДОХОДОВ\ИСПОЛНЕНИЕ\исполнение 2025 год\3. исполнение за 9 месяцев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iterate="1" fullPrecision="0"/>
</workbook>
</file>

<file path=xl/calcChain.xml><?xml version="1.0" encoding="utf-8"?>
<calcChain xmlns="http://schemas.openxmlformats.org/spreadsheetml/2006/main">
  <c r="F47" i="31" l="1"/>
  <c r="G47" i="31"/>
  <c r="C25" i="31" l="1"/>
  <c r="D25" i="31"/>
  <c r="E25" i="31"/>
  <c r="E33" i="31" l="1"/>
  <c r="D41" i="31" l="1"/>
  <c r="D33" i="31" l="1"/>
  <c r="C33" i="31"/>
  <c r="E24" i="31" l="1"/>
  <c r="D24" i="31"/>
  <c r="C24" i="31"/>
  <c r="G34" i="31"/>
  <c r="G35" i="31"/>
  <c r="G36" i="31"/>
  <c r="G37" i="31"/>
  <c r="F34" i="31"/>
  <c r="F35" i="31"/>
  <c r="F36" i="31"/>
  <c r="F37" i="31"/>
  <c r="G27" i="31"/>
  <c r="G30" i="31"/>
  <c r="F26" i="31"/>
  <c r="F27" i="31"/>
  <c r="F30" i="31"/>
  <c r="G19" i="31" l="1"/>
  <c r="G20" i="31"/>
  <c r="G21" i="31"/>
  <c r="F19" i="31"/>
  <c r="F20" i="31"/>
  <c r="F21" i="31"/>
  <c r="E18" i="31"/>
  <c r="D18" i="31"/>
  <c r="C18" i="31"/>
  <c r="G14" i="31" l="1"/>
  <c r="G17" i="31"/>
  <c r="F14" i="31"/>
  <c r="F17" i="31"/>
  <c r="E13" i="31"/>
  <c r="E10" i="31" s="1"/>
  <c r="D13" i="31"/>
  <c r="D10" i="31" s="1"/>
  <c r="C13" i="31"/>
  <c r="C10" i="31" s="1"/>
  <c r="G11" i="31" l="1"/>
  <c r="G12" i="31"/>
  <c r="G13" i="31"/>
  <c r="G18" i="31"/>
  <c r="G22" i="31"/>
  <c r="G25" i="31"/>
  <c r="G31" i="31"/>
  <c r="G32" i="31"/>
  <c r="G33" i="31"/>
  <c r="G38" i="31"/>
  <c r="G43" i="31"/>
  <c r="G44" i="31"/>
  <c r="G45" i="31"/>
  <c r="G46" i="31"/>
  <c r="F11" i="31"/>
  <c r="F12" i="31"/>
  <c r="F13" i="31"/>
  <c r="F18" i="31"/>
  <c r="F22" i="31"/>
  <c r="F25" i="31"/>
  <c r="F31" i="31"/>
  <c r="F32" i="31"/>
  <c r="F33" i="31"/>
  <c r="F38" i="31"/>
  <c r="F43" i="31"/>
  <c r="F44" i="31"/>
  <c r="F45" i="31"/>
  <c r="F46" i="31"/>
  <c r="E41" i="31"/>
  <c r="E40" i="31" s="1"/>
  <c r="D40" i="31"/>
  <c r="C41" i="31"/>
  <c r="C40" i="31" s="1"/>
  <c r="C9" i="31"/>
  <c r="G41" i="31" l="1"/>
  <c r="G10" i="31"/>
  <c r="D9" i="31"/>
  <c r="D8" i="31" s="1"/>
  <c r="G24" i="31"/>
  <c r="C8" i="31"/>
  <c r="E9" i="31"/>
  <c r="F10" i="31"/>
  <c r="F41" i="31"/>
  <c r="F24" i="31"/>
  <c r="F9" i="31" l="1"/>
  <c r="G9" i="31"/>
  <c r="G40" i="31"/>
  <c r="F40" i="31"/>
  <c r="E8" i="31"/>
  <c r="F8" i="31" l="1"/>
  <c r="G8" i="31"/>
</calcChain>
</file>

<file path=xl/sharedStrings.xml><?xml version="1.0" encoding="utf-8"?>
<sst xmlns="http://schemas.openxmlformats.org/spreadsheetml/2006/main" count="97" uniqueCount="97">
  <si>
    <t>2</t>
  </si>
  <si>
    <t>3</t>
  </si>
  <si>
    <t>4</t>
  </si>
  <si>
    <t>5</t>
  </si>
  <si>
    <t>6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</si>
  <si>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</si>
  <si>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</si>
  <si>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</si>
  <si>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</si>
  <si>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</si>
  <si>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</si>
  <si>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</si>
  <si>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</si>
  <si>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</si>
  <si>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</si>
  <si>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</si>
  <si>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</si>
  <si>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</si>
  <si>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</si>
  <si>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Государственная пошлина</t>
  </si>
  <si>
    <t>% исполнения к плану на год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</si>
  <si>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</si>
  <si>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</si>
  <si>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</si>
  <si>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</si>
  <si>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</si>
  <si>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</si>
  <si>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</si>
  <si>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</si>
  <si>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</si>
  <si>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</si>
  <si>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</si>
  <si>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</si>
  <si>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</si>
  <si>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</si>
  <si>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</si>
  <si>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</si>
  <si>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</si>
  <si>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</si>
  <si>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</si>
  <si>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</si>
  <si>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</si>
  <si>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</si>
  <si>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</si>
  <si>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</si>
  <si>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</si>
  <si>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</si>
  <si>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</si>
  <si>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</si>
  <si>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</si>
  <si>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</si>
  <si>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</si>
  <si>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</si>
  <si>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</si>
  <si>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</si>
  <si>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</si>
  <si>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</si>
  <si>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</si>
  <si>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</si>
  <si>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</si>
  <si>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7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</si>
  <si>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</si>
  <si>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</si>
  <si>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</si>
  <si>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</si>
  <si>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</si>
  <si>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</si>
  <si>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</si>
  <si>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</si>
  <si>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</si>
  <si>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</si>
  <si>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</si>
  <si>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</si>
  <si>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</si>
  <si>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</si>
  <si>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</si>
  <si>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</si>
  <si>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</si>
  <si>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</si>
  <si>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</si>
  <si>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</si>
  <si>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</si>
  <si>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</si>
  <si>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</si>
  <si>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</si>
  <si>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</si>
  <si>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</si>
  <si>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000 2 18 04010 04 0000 150</t>
  </si>
  <si>
    <t>Доходы бюджетов городских округов от возврата бюджетными учреждениями остатков субсидий прошлых лет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</si>
  <si>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</si>
  <si>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</si>
  <si>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</si>
  <si>
    <t>% исполнения к (кассовому) плану на полугодие</t>
  </si>
  <si>
    <t>Уточненный план на на 2025 год, утвержден решением Думы города Мегиона от 25.04.2025 №451</t>
  </si>
  <si>
    <t xml:space="preserve">Сведения об исполнении бюджета городского округа Мегион ХМАО - Югры за девять месяцев 2025 года по доходам в разрезе видов доходов в сравнении с запланированными значениями на девять месяцев 2025 года </t>
  </si>
  <si>
    <t>Исполнение за девять месяцев</t>
  </si>
  <si>
    <t>План на девять месяцев (кассовый)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</si>
</sst>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6" fontId="4" fillId="0" borderId="0" applyFont="0" applyFill="0" applyBorder="0" applyAlignment="0" applyProtection="0"/>
  </cellStyleXfs>
  <cellXfs count="45">
    <xf numFmtId="0" fontId="0" fillId="0" borderId="0" xfId="0"/>
    <xf numFmtId="0" fontId="6" fillId="2" borderId="0" xfId="56" applyFont="1" applyFill="1">
      <alignment wrapText="1"/>
    </xf>
    <xf numFmtId="0" fontId="6" fillId="2" borderId="1" xfId="56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center" vertical="center"/>
    </xf>
    <xf numFmtId="165" fontId="6" fillId="2" borderId="0" xfId="56" applyNumberFormat="1" applyFont="1" applyFill="1">
      <alignment wrapText="1"/>
    </xf>
    <xf numFmtId="0" fontId="6" fillId="2" borderId="0" xfId="0" applyFont="1" applyFill="1" applyAlignment="1">
      <alignment horizontal="right" wrapText="1"/>
    </xf>
    <xf numFmtId="0" fontId="6" fillId="2" borderId="1" xfId="56" applyFont="1" applyFill="1" applyBorder="1" applyAlignment="1">
      <alignment horizontal="center" vertical="center" wrapText="1"/>
    </xf>
    <xf numFmtId="49" fontId="7" fillId="2" borderId="3" xfId="56" applyNumberFormat="1" applyFont="1" applyFill="1" applyBorder="1" applyAlignment="1">
      <alignment horizontal="left" vertical="center" wrapText="1"/>
    </xf>
    <xf numFmtId="165" fontId="6" fillId="2" borderId="0" xfId="56" applyNumberFormat="1" applyFont="1" applyFill="1" applyAlignment="1">
      <alignment vertical="center" wrapText="1"/>
    </xf>
    <xf numFmtId="0" fontId="6" fillId="2" borderId="0" xfId="56" applyFont="1" applyFill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left" vertical="center" wrapText="1"/>
    </xf>
    <xf numFmtId="0" fontId="12" fillId="2" borderId="1" xfId="56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vertical="center" wrapText="1"/>
    </xf>
    <xf numFmtId="0" fontId="7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vertical="center"/>
    </xf>
    <xf numFmtId="167" fontId="12" fillId="2" borderId="1" xfId="53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vertical="center" wrapText="1"/>
    </xf>
    <xf numFmtId="167" fontId="6" fillId="2" borderId="1" xfId="53" applyNumberFormat="1" applyFont="1" applyFill="1" applyBorder="1" applyAlignment="1">
      <alignment horizontal="right" vertical="center" wrapText="1"/>
    </xf>
    <xf numFmtId="167" fontId="7" fillId="2" borderId="1" xfId="53" applyNumberFormat="1" applyFont="1" applyFill="1" applyBorder="1" applyAlignment="1">
      <alignment horizontal="right" vertical="center" wrapText="1"/>
    </xf>
    <xf numFmtId="167" fontId="6" fillId="2" borderId="1" xfId="58" applyNumberFormat="1" applyFont="1" applyFill="1" applyBorder="1" applyAlignment="1">
      <alignment horizontal="right" vertical="center" wrapText="1"/>
    </xf>
    <xf numFmtId="167" fontId="11" fillId="2" borderId="1" xfId="0" applyNumberFormat="1" applyFont="1" applyFill="1" applyBorder="1" applyAlignment="1">
      <alignment vertical="center"/>
    </xf>
    <xf numFmtId="49" fontId="6" fillId="2" borderId="3" xfId="56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70" zoomScaleNormal="70" workbookViewId="0">
      <selection activeCell="E12" sqref="E12"/>
    </sheetView>
  </sheetViews>
  <sheetFormatPr defaultColWidth="8.85546875" defaultRowHeight="12.75" x14ac:dyDescent="0.2"/>
  <cols>
    <col min="1" max="1" width="24.42578125" style="1" customWidth="1"/>
    <col min="2" max="2" width="57.85546875" style="1" customWidth="1"/>
    <col min="3" max="3" width="16.28515625" style="9" customWidth="1"/>
    <col min="4" max="4" width="16" style="1" customWidth="1"/>
    <col min="5" max="5" width="17.28515625" style="9" customWidth="1"/>
    <col min="6" max="6" width="14.28515625" style="1" customWidth="1"/>
    <col min="7" max="7" width="14.5703125" style="1" customWidth="1"/>
    <col min="8" max="8" width="8.85546875" style="1" customWidth="1"/>
    <col min="9" max="16384" width="8.85546875" style="1"/>
  </cols>
  <sheetData>
    <row r="1" spans="1:7" ht="18.75" customHeight="1" x14ac:dyDescent="0.2">
      <c r="E1" s="8"/>
    </row>
    <row r="3" spans="1:7" ht="33.75" customHeight="1" x14ac:dyDescent="0.2">
      <c r="A3" s="40" t="s">
        <v>94</v>
      </c>
      <c r="B3" s="40"/>
      <c r="C3" s="40"/>
      <c r="D3" s="40"/>
      <c r="E3" s="40"/>
      <c r="F3" s="40"/>
      <c r="G3" s="40"/>
    </row>
    <row r="4" spans="1:7" ht="12.75" customHeight="1" x14ac:dyDescent="0.2">
      <c r="B4" s="3"/>
      <c r="C4" s="10"/>
      <c r="D4" s="3"/>
      <c r="E4" s="10"/>
      <c r="F4" s="3"/>
      <c r="G4" s="5" t="s">
        <v>9</v>
      </c>
    </row>
    <row r="5" spans="1:7" ht="12.75" customHeight="1" x14ac:dyDescent="0.2">
      <c r="A5" s="38" t="s">
        <v>52</v>
      </c>
      <c r="B5" s="41" t="s">
        <v>10</v>
      </c>
      <c r="C5" s="43" t="s">
        <v>93</v>
      </c>
      <c r="D5" s="43" t="s">
        <v>96</v>
      </c>
      <c r="E5" s="36" t="s">
        <v>95</v>
      </c>
      <c r="F5" s="43" t="s">
        <v>20</v>
      </c>
      <c r="G5" s="36" t="s">
        <v>92</v>
      </c>
    </row>
    <row r="6" spans="1:7" ht="63" customHeight="1" x14ac:dyDescent="0.2">
      <c r="A6" s="39"/>
      <c r="B6" s="42"/>
      <c r="C6" s="37"/>
      <c r="D6" s="44"/>
      <c r="E6" s="37"/>
      <c r="F6" s="44"/>
      <c r="G6" s="37"/>
    </row>
    <row r="7" spans="1:7" x14ac:dyDescent="0.2">
      <c r="A7" s="6">
        <v>1</v>
      </c>
      <c r="B7" s="27" t="s">
        <v>0</v>
      </c>
      <c r="C7" s="27" t="s">
        <v>1</v>
      </c>
      <c r="D7" s="35" t="s">
        <v>2</v>
      </c>
      <c r="E7" s="35" t="s">
        <v>3</v>
      </c>
      <c r="F7" s="27" t="s">
        <v>4</v>
      </c>
      <c r="G7" s="27" t="s">
        <v>60</v>
      </c>
    </row>
    <row r="8" spans="1:7" x14ac:dyDescent="0.2">
      <c r="A8" s="11"/>
      <c r="B8" s="7" t="s">
        <v>11</v>
      </c>
      <c r="C8" s="32">
        <f>SUM(C9+C40)</f>
        <v>7279928.2000000002</v>
      </c>
      <c r="D8" s="32">
        <f>SUM(D9+D40)</f>
        <v>5060508.8</v>
      </c>
      <c r="E8" s="32">
        <f>SUM(E9+E40)</f>
        <v>5749138.9000000004</v>
      </c>
      <c r="F8" s="32">
        <f>SUM(E8/C8)*100</f>
        <v>79</v>
      </c>
      <c r="G8" s="32">
        <f>SUM(E8/D8)*100</f>
        <v>113.6</v>
      </c>
    </row>
    <row r="9" spans="1:7" x14ac:dyDescent="0.2">
      <c r="A9" s="12" t="s">
        <v>28</v>
      </c>
      <c r="B9" s="23" t="s">
        <v>12</v>
      </c>
      <c r="C9" s="32">
        <f>SUM(C10+C24)</f>
        <v>2107284.7000000002</v>
      </c>
      <c r="D9" s="32">
        <f>SUM(D10+D24)</f>
        <v>1475319.9</v>
      </c>
      <c r="E9" s="32">
        <f>SUM(E10+E24)</f>
        <v>1774485.8</v>
      </c>
      <c r="F9" s="32">
        <f t="shared" ref="F9:F46" si="0">SUM(E9/C9)*100</f>
        <v>84.2</v>
      </c>
      <c r="G9" s="32">
        <f t="shared" ref="G9:G46" si="1">SUM(E9/D9)*100</f>
        <v>120.3</v>
      </c>
    </row>
    <row r="10" spans="1:7" x14ac:dyDescent="0.2">
      <c r="A10" s="11"/>
      <c r="B10" s="23" t="s">
        <v>5</v>
      </c>
      <c r="C10" s="32">
        <f>SUM(C11+C12+C13+C18+C22)</f>
        <v>1818184.6</v>
      </c>
      <c r="D10" s="32">
        <f t="shared" ref="D10:E10" si="2">SUM(D11+D12+D13+D18+D22)</f>
        <v>1284332.8999999999</v>
      </c>
      <c r="E10" s="32">
        <f t="shared" si="2"/>
        <v>1524239.4</v>
      </c>
      <c r="F10" s="32">
        <f t="shared" si="0"/>
        <v>83.8</v>
      </c>
      <c r="G10" s="32">
        <f t="shared" si="1"/>
        <v>118.7</v>
      </c>
    </row>
    <row r="11" spans="1:7" ht="14.25" customHeight="1" x14ac:dyDescent="0.2">
      <c r="A11" s="13" t="s">
        <v>29</v>
      </c>
      <c r="B11" s="18" t="s">
        <v>13</v>
      </c>
      <c r="C11" s="28">
        <v>1455079.6</v>
      </c>
      <c r="D11" s="33">
        <v>1023600</v>
      </c>
      <c r="E11" s="28">
        <v>1216431.3999999999</v>
      </c>
      <c r="F11" s="31">
        <f t="shared" si="0"/>
        <v>83.6</v>
      </c>
      <c r="G11" s="31">
        <f t="shared" si="1"/>
        <v>118.8</v>
      </c>
    </row>
    <row r="12" spans="1:7" ht="27.75" customHeight="1" x14ac:dyDescent="0.2">
      <c r="A12" s="13" t="s">
        <v>30</v>
      </c>
      <c r="B12" s="18" t="s">
        <v>14</v>
      </c>
      <c r="C12" s="28">
        <v>19936</v>
      </c>
      <c r="D12" s="33">
        <v>14951.9</v>
      </c>
      <c r="E12" s="28">
        <v>15708.7</v>
      </c>
      <c r="F12" s="31">
        <f t="shared" si="0"/>
        <v>78.8</v>
      </c>
      <c r="G12" s="31">
        <f t="shared" si="1"/>
        <v>105.1</v>
      </c>
    </row>
    <row r="13" spans="1:7" ht="18" customHeight="1" x14ac:dyDescent="0.2">
      <c r="A13" s="13" t="s">
        <v>31</v>
      </c>
      <c r="B13" s="19" t="s">
        <v>82</v>
      </c>
      <c r="C13" s="29">
        <f>SUM(C14:C17)</f>
        <v>220877</v>
      </c>
      <c r="D13" s="29">
        <f>SUM(D14:D17)</f>
        <v>173077</v>
      </c>
      <c r="E13" s="29">
        <f>SUM(E14:E17)</f>
        <v>214494.1</v>
      </c>
      <c r="F13" s="29">
        <f t="shared" si="0"/>
        <v>97.1</v>
      </c>
      <c r="G13" s="29">
        <f t="shared" si="1"/>
        <v>123.9</v>
      </c>
    </row>
    <row r="14" spans="1:7" ht="26.25" customHeight="1" x14ac:dyDescent="0.2">
      <c r="A14" s="13" t="s">
        <v>32</v>
      </c>
      <c r="B14" s="24" t="s">
        <v>23</v>
      </c>
      <c r="C14" s="30">
        <v>212400</v>
      </c>
      <c r="D14" s="31">
        <v>164600</v>
      </c>
      <c r="E14" s="28">
        <v>208363.2</v>
      </c>
      <c r="F14" s="31">
        <f t="shared" si="0"/>
        <v>98.1</v>
      </c>
      <c r="G14" s="31">
        <f t="shared" si="1"/>
        <v>126.6</v>
      </c>
    </row>
    <row r="15" spans="1:7" ht="19.5" customHeight="1" x14ac:dyDescent="0.2">
      <c r="A15" s="13" t="s">
        <v>33</v>
      </c>
      <c r="B15" s="24" t="s">
        <v>24</v>
      </c>
      <c r="C15" s="28">
        <v>0</v>
      </c>
      <c r="D15" s="31">
        <v>0</v>
      </c>
      <c r="E15" s="28">
        <v>58</v>
      </c>
      <c r="F15" s="31">
        <v>0</v>
      </c>
      <c r="G15" s="31">
        <v>0</v>
      </c>
    </row>
    <row r="16" spans="1:7" ht="19.5" customHeight="1" x14ac:dyDescent="0.2">
      <c r="A16" s="13" t="s">
        <v>83</v>
      </c>
      <c r="B16" s="24" t="s">
        <v>84</v>
      </c>
      <c r="C16" s="28">
        <v>0</v>
      </c>
      <c r="D16" s="31">
        <v>0</v>
      </c>
      <c r="E16" s="28">
        <v>41.5</v>
      </c>
      <c r="F16" s="31">
        <v>0</v>
      </c>
      <c r="G16" s="31">
        <v>0</v>
      </c>
    </row>
    <row r="17" spans="1:7" ht="27.75" customHeight="1" x14ac:dyDescent="0.2">
      <c r="A17" s="13" t="s">
        <v>53</v>
      </c>
      <c r="B17" s="24" t="s">
        <v>54</v>
      </c>
      <c r="C17" s="28">
        <v>8477</v>
      </c>
      <c r="D17" s="31">
        <v>8477</v>
      </c>
      <c r="E17" s="28">
        <v>6031.4</v>
      </c>
      <c r="F17" s="31">
        <f t="shared" si="0"/>
        <v>71.2</v>
      </c>
      <c r="G17" s="31">
        <f t="shared" si="1"/>
        <v>71.2</v>
      </c>
    </row>
    <row r="18" spans="1:7" ht="19.5" customHeight="1" x14ac:dyDescent="0.2">
      <c r="A18" s="13" t="s">
        <v>34</v>
      </c>
      <c r="B18" s="19" t="s">
        <v>81</v>
      </c>
      <c r="C18" s="29">
        <f>SUM(C19:C21)</f>
        <v>99898</v>
      </c>
      <c r="D18" s="29">
        <f>SUM(D19:D21)</f>
        <v>53400</v>
      </c>
      <c r="E18" s="29">
        <f>SUM(E19:E21)</f>
        <v>51331.8</v>
      </c>
      <c r="F18" s="29">
        <f t="shared" si="0"/>
        <v>51.4</v>
      </c>
      <c r="G18" s="29">
        <f t="shared" si="1"/>
        <v>96.1</v>
      </c>
    </row>
    <row r="19" spans="1:7" ht="18.75" customHeight="1" x14ac:dyDescent="0.2">
      <c r="A19" s="13" t="s">
        <v>35</v>
      </c>
      <c r="B19" s="24" t="s">
        <v>25</v>
      </c>
      <c r="C19" s="28">
        <v>42000</v>
      </c>
      <c r="D19" s="31">
        <v>15900</v>
      </c>
      <c r="E19" s="28">
        <v>14102.8</v>
      </c>
      <c r="F19" s="31">
        <f t="shared" si="0"/>
        <v>33.6</v>
      </c>
      <c r="G19" s="31">
        <f t="shared" si="1"/>
        <v>88.7</v>
      </c>
    </row>
    <row r="20" spans="1:7" ht="18" customHeight="1" x14ac:dyDescent="0.2">
      <c r="A20" s="13" t="s">
        <v>55</v>
      </c>
      <c r="B20" s="24" t="s">
        <v>26</v>
      </c>
      <c r="C20" s="28">
        <v>29500</v>
      </c>
      <c r="D20" s="31">
        <v>17500</v>
      </c>
      <c r="E20" s="28">
        <v>16347.7</v>
      </c>
      <c r="F20" s="31">
        <f t="shared" si="0"/>
        <v>55.4</v>
      </c>
      <c r="G20" s="31">
        <f t="shared" si="1"/>
        <v>93.4</v>
      </c>
    </row>
    <row r="21" spans="1:7" ht="15" customHeight="1" x14ac:dyDescent="0.2">
      <c r="A21" s="13" t="s">
        <v>36</v>
      </c>
      <c r="B21" s="24" t="s">
        <v>27</v>
      </c>
      <c r="C21" s="28">
        <v>28398</v>
      </c>
      <c r="D21" s="31">
        <v>20000</v>
      </c>
      <c r="E21" s="28">
        <v>20881.3</v>
      </c>
      <c r="F21" s="31">
        <f t="shared" si="0"/>
        <v>73.5</v>
      </c>
      <c r="G21" s="31">
        <f t="shared" si="1"/>
        <v>104.4</v>
      </c>
    </row>
    <row r="22" spans="1:7" ht="15" customHeight="1" x14ac:dyDescent="0.2">
      <c r="A22" s="13" t="s">
        <v>37</v>
      </c>
      <c r="B22" s="18" t="s">
        <v>19</v>
      </c>
      <c r="C22" s="28">
        <v>22394</v>
      </c>
      <c r="D22" s="31">
        <v>19304</v>
      </c>
      <c r="E22" s="28">
        <v>26273.4</v>
      </c>
      <c r="F22" s="31">
        <f t="shared" si="0"/>
        <v>117.3</v>
      </c>
      <c r="G22" s="31">
        <f t="shared" si="1"/>
        <v>136.1</v>
      </c>
    </row>
    <row r="23" spans="1:7" ht="27" customHeight="1" x14ac:dyDescent="0.2">
      <c r="A23" s="13" t="s">
        <v>61</v>
      </c>
      <c r="B23" s="25" t="s">
        <v>62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x14ac:dyDescent="0.2">
      <c r="A24" s="11"/>
      <c r="B24" s="23" t="s">
        <v>6</v>
      </c>
      <c r="C24" s="32">
        <f>SUM(C25+C31+C32+C33+C38+C39)</f>
        <v>289100.09999999998</v>
      </c>
      <c r="D24" s="32">
        <f t="shared" ref="D24:E24" si="3">SUM(D25+D31+D32+D33+D38+D39)</f>
        <v>190987</v>
      </c>
      <c r="E24" s="32">
        <f t="shared" si="3"/>
        <v>250246.39999999999</v>
      </c>
      <c r="F24" s="32">
        <f t="shared" si="0"/>
        <v>86.6</v>
      </c>
      <c r="G24" s="32">
        <f t="shared" si="1"/>
        <v>131</v>
      </c>
    </row>
    <row r="25" spans="1:7" ht="30" customHeight="1" x14ac:dyDescent="0.2">
      <c r="A25" s="13" t="s">
        <v>38</v>
      </c>
      <c r="B25" s="17" t="s">
        <v>80</v>
      </c>
      <c r="C25" s="31">
        <f t="shared" ref="C25:D25" si="4">SUM(C26+C27+C28+C29+C30)</f>
        <v>161048.20000000001</v>
      </c>
      <c r="D25" s="31">
        <f t="shared" si="4"/>
        <v>97244.2</v>
      </c>
      <c r="E25" s="31">
        <f>SUM(E26+E27+E28+E29+E30)</f>
        <v>128100</v>
      </c>
      <c r="F25" s="31">
        <f t="shared" si="0"/>
        <v>79.5</v>
      </c>
      <c r="G25" s="31">
        <f t="shared" si="1"/>
        <v>131.69999999999999</v>
      </c>
    </row>
    <row r="26" spans="1:7" ht="38.25" hidden="1" customHeight="1" x14ac:dyDescent="0.2">
      <c r="A26" s="14" t="s">
        <v>63</v>
      </c>
      <c r="B26" s="15" t="s">
        <v>67</v>
      </c>
      <c r="C26" s="31">
        <v>0</v>
      </c>
      <c r="D26" s="31">
        <v>0</v>
      </c>
      <c r="E26" s="31">
        <v>0</v>
      </c>
      <c r="F26" s="31" t="e">
        <f t="shared" si="0"/>
        <v>#DIV/0!</v>
      </c>
      <c r="G26" s="31">
        <v>0</v>
      </c>
    </row>
    <row r="27" spans="1:7" ht="64.5" customHeight="1" x14ac:dyDescent="0.2">
      <c r="A27" s="14" t="s">
        <v>64</v>
      </c>
      <c r="B27" s="15" t="s">
        <v>68</v>
      </c>
      <c r="C27" s="31">
        <v>145281</v>
      </c>
      <c r="D27" s="31">
        <v>85154</v>
      </c>
      <c r="E27" s="31">
        <v>113274.6</v>
      </c>
      <c r="F27" s="31">
        <f t="shared" si="0"/>
        <v>78</v>
      </c>
      <c r="G27" s="31">
        <f t="shared" si="1"/>
        <v>133</v>
      </c>
    </row>
    <row r="28" spans="1:7" ht="38.25" x14ac:dyDescent="0.2">
      <c r="A28" s="26" t="s">
        <v>89</v>
      </c>
      <c r="B28" s="15" t="s">
        <v>90</v>
      </c>
      <c r="C28" s="31">
        <v>0</v>
      </c>
      <c r="D28" s="31">
        <v>0</v>
      </c>
      <c r="E28" s="31">
        <v>4.5</v>
      </c>
      <c r="F28" s="31">
        <v>0</v>
      </c>
      <c r="G28" s="31">
        <v>0</v>
      </c>
    </row>
    <row r="29" spans="1:7" ht="27.75" hidden="1" customHeight="1" x14ac:dyDescent="0.2">
      <c r="A29" s="14" t="s">
        <v>65</v>
      </c>
      <c r="B29" s="15" t="s">
        <v>69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ht="63" customHeight="1" x14ac:dyDescent="0.2">
      <c r="A30" s="14" t="s">
        <v>66</v>
      </c>
      <c r="B30" s="15" t="s">
        <v>70</v>
      </c>
      <c r="C30" s="31">
        <v>15767.2</v>
      </c>
      <c r="D30" s="31">
        <v>12090.2</v>
      </c>
      <c r="E30" s="31">
        <v>14820.9</v>
      </c>
      <c r="F30" s="31">
        <f t="shared" si="0"/>
        <v>94</v>
      </c>
      <c r="G30" s="31">
        <f t="shared" si="1"/>
        <v>122.6</v>
      </c>
    </row>
    <row r="31" spans="1:7" ht="21" customHeight="1" x14ac:dyDescent="0.2">
      <c r="A31" s="13" t="s">
        <v>39</v>
      </c>
      <c r="B31" s="18" t="s">
        <v>15</v>
      </c>
      <c r="C31" s="33">
        <v>15484.6</v>
      </c>
      <c r="D31" s="33">
        <v>13563.3</v>
      </c>
      <c r="E31" s="33">
        <v>15851.7</v>
      </c>
      <c r="F31" s="31">
        <f t="shared" si="0"/>
        <v>102.4</v>
      </c>
      <c r="G31" s="31">
        <f t="shared" si="1"/>
        <v>116.9</v>
      </c>
    </row>
    <row r="32" spans="1:7" ht="21" customHeight="1" x14ac:dyDescent="0.2">
      <c r="A32" s="13" t="s">
        <v>40</v>
      </c>
      <c r="B32" s="18" t="s">
        <v>59</v>
      </c>
      <c r="C32" s="33">
        <v>103</v>
      </c>
      <c r="D32" s="33">
        <v>83</v>
      </c>
      <c r="E32" s="33">
        <v>6236.8</v>
      </c>
      <c r="F32" s="31">
        <f t="shared" si="0"/>
        <v>6055.1</v>
      </c>
      <c r="G32" s="31">
        <f t="shared" si="1"/>
        <v>7514.2</v>
      </c>
    </row>
    <row r="33" spans="1:7" ht="27.75" customHeight="1" x14ac:dyDescent="0.2">
      <c r="A33" s="13" t="s">
        <v>41</v>
      </c>
      <c r="B33" s="19" t="s">
        <v>79</v>
      </c>
      <c r="C33" s="31">
        <f>SUM(C34+C35+C36+C37)</f>
        <v>106817</v>
      </c>
      <c r="D33" s="31">
        <f t="shared" ref="D33:E33" si="5">SUM(D34+D35+D36+D37)</f>
        <v>75975</v>
      </c>
      <c r="E33" s="31">
        <f t="shared" si="5"/>
        <v>95033.2</v>
      </c>
      <c r="F33" s="31">
        <f t="shared" si="0"/>
        <v>89</v>
      </c>
      <c r="G33" s="31">
        <f t="shared" si="1"/>
        <v>125.1</v>
      </c>
    </row>
    <row r="34" spans="1:7" ht="24.75" customHeight="1" x14ac:dyDescent="0.2">
      <c r="A34" s="14" t="s">
        <v>71</v>
      </c>
      <c r="B34" s="15" t="s">
        <v>91</v>
      </c>
      <c r="C34" s="34">
        <v>93700</v>
      </c>
      <c r="D34" s="31">
        <v>71900</v>
      </c>
      <c r="E34" s="31">
        <v>89495.5</v>
      </c>
      <c r="F34" s="31">
        <f t="shared" si="0"/>
        <v>95.5</v>
      </c>
      <c r="G34" s="31">
        <f t="shared" si="1"/>
        <v>124.5</v>
      </c>
    </row>
    <row r="35" spans="1:7" ht="64.5" customHeight="1" x14ac:dyDescent="0.2">
      <c r="A35" s="14" t="s">
        <v>72</v>
      </c>
      <c r="B35" s="20" t="s">
        <v>75</v>
      </c>
      <c r="C35" s="34">
        <v>1377</v>
      </c>
      <c r="D35" s="34">
        <v>925</v>
      </c>
      <c r="E35" s="34">
        <v>1224.3</v>
      </c>
      <c r="F35" s="31">
        <f t="shared" si="0"/>
        <v>88.9</v>
      </c>
      <c r="G35" s="31">
        <f t="shared" si="1"/>
        <v>132.4</v>
      </c>
    </row>
    <row r="36" spans="1:7" ht="27.75" customHeight="1" x14ac:dyDescent="0.2">
      <c r="A36" s="14" t="s">
        <v>73</v>
      </c>
      <c r="B36" s="20" t="s">
        <v>76</v>
      </c>
      <c r="C36" s="34">
        <v>10786</v>
      </c>
      <c r="D36" s="34">
        <v>2600</v>
      </c>
      <c r="E36" s="34">
        <v>3762</v>
      </c>
      <c r="F36" s="31">
        <f t="shared" si="0"/>
        <v>34.9</v>
      </c>
      <c r="G36" s="31">
        <f t="shared" si="1"/>
        <v>144.69999999999999</v>
      </c>
    </row>
    <row r="37" spans="1:7" ht="52.5" customHeight="1" x14ac:dyDescent="0.2">
      <c r="A37" s="14" t="s">
        <v>74</v>
      </c>
      <c r="B37" s="21" t="s">
        <v>77</v>
      </c>
      <c r="C37" s="34">
        <v>954</v>
      </c>
      <c r="D37" s="34">
        <v>550</v>
      </c>
      <c r="E37" s="34">
        <v>551.4</v>
      </c>
      <c r="F37" s="31">
        <f t="shared" si="0"/>
        <v>57.8</v>
      </c>
      <c r="G37" s="31">
        <f t="shared" si="1"/>
        <v>100.3</v>
      </c>
    </row>
    <row r="38" spans="1:7" ht="18.75" customHeight="1" x14ac:dyDescent="0.2">
      <c r="A38" s="13" t="s">
        <v>42</v>
      </c>
      <c r="B38" s="18" t="s">
        <v>16</v>
      </c>
      <c r="C38" s="28">
        <v>5647.3</v>
      </c>
      <c r="D38" s="31">
        <v>4121.5</v>
      </c>
      <c r="E38" s="28">
        <v>3293.9</v>
      </c>
      <c r="F38" s="31">
        <f t="shared" si="0"/>
        <v>58.3</v>
      </c>
      <c r="G38" s="31">
        <f t="shared" si="1"/>
        <v>79.900000000000006</v>
      </c>
    </row>
    <row r="39" spans="1:7" ht="16.5" customHeight="1" x14ac:dyDescent="0.2">
      <c r="A39" s="13" t="s">
        <v>43</v>
      </c>
      <c r="B39" s="18" t="s">
        <v>17</v>
      </c>
      <c r="C39" s="31">
        <v>0</v>
      </c>
      <c r="D39" s="31">
        <v>0</v>
      </c>
      <c r="E39" s="28">
        <v>1730.8</v>
      </c>
      <c r="F39" s="31">
        <v>0</v>
      </c>
      <c r="G39" s="31">
        <v>0</v>
      </c>
    </row>
    <row r="40" spans="1:7" ht="15" customHeight="1" x14ac:dyDescent="0.2">
      <c r="A40" s="12" t="s">
        <v>44</v>
      </c>
      <c r="B40" s="22" t="s">
        <v>7</v>
      </c>
      <c r="C40" s="32">
        <f>SUM(C41+C47+C48+C50)</f>
        <v>5172643.5</v>
      </c>
      <c r="D40" s="32">
        <f>SUM(D41+D47+D48+D50)</f>
        <v>3585188.9</v>
      </c>
      <c r="E40" s="32">
        <f>SUM(E41+E47+E48+E49+E50)</f>
        <v>3974653.1</v>
      </c>
      <c r="F40" s="32">
        <f t="shared" si="0"/>
        <v>76.8</v>
      </c>
      <c r="G40" s="32">
        <f t="shared" si="1"/>
        <v>110.9</v>
      </c>
    </row>
    <row r="41" spans="1:7" ht="27.75" customHeight="1" x14ac:dyDescent="0.2">
      <c r="A41" s="13" t="s">
        <v>45</v>
      </c>
      <c r="B41" s="11" t="s">
        <v>18</v>
      </c>
      <c r="C41" s="31">
        <f>SUM(C43+C44+C45+C46)</f>
        <v>5170793.5</v>
      </c>
      <c r="D41" s="31">
        <f>SUM(D43+D44+D45+D46)</f>
        <v>3583338.9</v>
      </c>
      <c r="E41" s="31">
        <f>SUM(E43+E44+E45+E46)</f>
        <v>3926122.4</v>
      </c>
      <c r="F41" s="31">
        <f t="shared" si="0"/>
        <v>75.900000000000006</v>
      </c>
      <c r="G41" s="31">
        <f t="shared" si="1"/>
        <v>109.6</v>
      </c>
    </row>
    <row r="42" spans="1:7" x14ac:dyDescent="0.2">
      <c r="A42" s="11"/>
      <c r="B42" s="2" t="s">
        <v>78</v>
      </c>
      <c r="C42" s="31"/>
      <c r="D42" s="31"/>
      <c r="E42" s="31"/>
      <c r="F42" s="31"/>
      <c r="G42" s="31"/>
    </row>
    <row r="43" spans="1:7" ht="12.75" customHeight="1" x14ac:dyDescent="0.2">
      <c r="A43" s="13" t="s">
        <v>47</v>
      </c>
      <c r="B43" s="16" t="s">
        <v>56</v>
      </c>
      <c r="C43" s="28">
        <v>845565.5</v>
      </c>
      <c r="D43" s="31">
        <v>657426.80000000005</v>
      </c>
      <c r="E43" s="28">
        <v>665387.6</v>
      </c>
      <c r="F43" s="31">
        <f t="shared" si="0"/>
        <v>78.7</v>
      </c>
      <c r="G43" s="31">
        <f t="shared" si="1"/>
        <v>101.2</v>
      </c>
    </row>
    <row r="44" spans="1:7" ht="12.75" customHeight="1" x14ac:dyDescent="0.2">
      <c r="A44" s="13" t="s">
        <v>48</v>
      </c>
      <c r="B44" s="16" t="s">
        <v>57</v>
      </c>
      <c r="C44" s="28">
        <v>1566513.8</v>
      </c>
      <c r="D44" s="31">
        <v>838095.1</v>
      </c>
      <c r="E44" s="28">
        <v>1067050</v>
      </c>
      <c r="F44" s="31">
        <f t="shared" si="0"/>
        <v>68.099999999999994</v>
      </c>
      <c r="G44" s="31">
        <f t="shared" si="1"/>
        <v>127.3</v>
      </c>
    </row>
    <row r="45" spans="1:7" ht="12.75" customHeight="1" x14ac:dyDescent="0.2">
      <c r="A45" s="13" t="s">
        <v>49</v>
      </c>
      <c r="B45" s="16" t="s">
        <v>58</v>
      </c>
      <c r="C45" s="28">
        <v>2548550.5</v>
      </c>
      <c r="D45" s="31">
        <v>1902826.6</v>
      </c>
      <c r="E45" s="28">
        <v>1835856.2</v>
      </c>
      <c r="F45" s="31">
        <f t="shared" si="0"/>
        <v>72</v>
      </c>
      <c r="G45" s="31">
        <f t="shared" si="1"/>
        <v>96.5</v>
      </c>
    </row>
    <row r="46" spans="1:7" ht="12.75" customHeight="1" x14ac:dyDescent="0.2">
      <c r="A46" s="13" t="s">
        <v>50</v>
      </c>
      <c r="B46" s="16" t="s">
        <v>8</v>
      </c>
      <c r="C46" s="30">
        <v>210163.7</v>
      </c>
      <c r="D46" s="31">
        <v>184990.4</v>
      </c>
      <c r="E46" s="28">
        <v>357828.6</v>
      </c>
      <c r="F46" s="31">
        <f t="shared" si="0"/>
        <v>170.3</v>
      </c>
      <c r="G46" s="31">
        <f t="shared" si="1"/>
        <v>193.4</v>
      </c>
    </row>
    <row r="47" spans="1:7" ht="27.75" customHeight="1" x14ac:dyDescent="0.2">
      <c r="A47" s="13" t="s">
        <v>46</v>
      </c>
      <c r="B47" s="15" t="s">
        <v>21</v>
      </c>
      <c r="C47" s="31">
        <v>1850</v>
      </c>
      <c r="D47" s="31">
        <v>1850</v>
      </c>
      <c r="E47" s="31">
        <v>2917.5</v>
      </c>
      <c r="F47" s="31">
        <f t="shared" ref="F47" si="6">SUM(E47/C47)*100</f>
        <v>157.69999999999999</v>
      </c>
      <c r="G47" s="31">
        <f t="shared" ref="G47" si="7">SUM(E47/D47)*100</f>
        <v>157.69999999999999</v>
      </c>
    </row>
    <row r="48" spans="1:7" ht="33" customHeight="1" x14ac:dyDescent="0.2">
      <c r="A48" s="13" t="s">
        <v>51</v>
      </c>
      <c r="B48" s="15" t="s">
        <v>22</v>
      </c>
      <c r="C48" s="31">
        <v>0</v>
      </c>
      <c r="D48" s="31">
        <v>0</v>
      </c>
      <c r="E48" s="31">
        <v>50970</v>
      </c>
      <c r="F48" s="31">
        <v>0</v>
      </c>
      <c r="G48" s="31">
        <v>0</v>
      </c>
    </row>
    <row r="49" spans="1:7" ht="33" customHeight="1" x14ac:dyDescent="0.2">
      <c r="A49" s="13" t="s">
        <v>87</v>
      </c>
      <c r="B49" s="15" t="s">
        <v>88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ht="41.25" customHeight="1" x14ac:dyDescent="0.2">
      <c r="A50" s="13" t="s">
        <v>85</v>
      </c>
      <c r="B50" s="11" t="s">
        <v>86</v>
      </c>
      <c r="C50" s="31">
        <v>0</v>
      </c>
      <c r="D50" s="31">
        <v>0</v>
      </c>
      <c r="E50" s="31">
        <v>-5356.8</v>
      </c>
      <c r="F50" s="31">
        <v>0</v>
      </c>
      <c r="G50" s="31">
        <v>0</v>
      </c>
    </row>
    <row r="52" spans="1:7" x14ac:dyDescent="0.2">
      <c r="F52" s="4"/>
    </row>
  </sheetData>
  <mergeCells count="8">
    <mergeCell ref="G5:G6"/>
    <mergeCell ref="A5:A6"/>
    <mergeCell ref="A3:G3"/>
    <mergeCell ref="B5:B6"/>
    <mergeCell ref="C5:C6"/>
    <mergeCell ref="D5:D6"/>
    <mergeCell ref="E5:E6"/>
    <mergeCell ref="F5:F6"/>
  </mergeCells>
  <pageMargins left="0.19685039370078741" right="0.11811023622047245" top="0.15748031496062992" bottom="0.15748031496062992" header="0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Серкина Татьяна Викторовна</cp:lastModifiedBy>
  <cp:lastPrinted>2025-10-17T05:19:28Z</cp:lastPrinted>
  <dcterms:created xsi:type="dcterms:W3CDTF">1999-06-18T11:49:53Z</dcterms:created>
  <dcterms:modified xsi:type="dcterms:W3CDTF">2025-10-17T05:19:34Z</dcterms:modified>
</cp:coreProperties>
</file>