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18 год исполнение бюджета\ДУМА\3з.приложения к пояснительной записке\"/>
    </mc:Choice>
  </mc:AlternateContent>
  <bookViews>
    <workbookView xWindow="0" yWindow="0" windowWidth="25200" windowHeight="11985" activeTab="1"/>
  </bookViews>
  <sheets>
    <sheet name="Доходы" sheetId="31" r:id="rId1"/>
    <sheet name="Расходы" sheetId="27" r:id="rId2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_xlnm.Print_Titles" localSheetId="1">Расходы!$3:$5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M25" i="27" l="1"/>
  <c r="N70" i="27"/>
  <c r="M64" i="27"/>
  <c r="M61" i="27"/>
  <c r="M58" i="27"/>
  <c r="M53" i="27"/>
  <c r="M51" i="27"/>
  <c r="M48" i="27"/>
  <c r="M42" i="27"/>
  <c r="M38" i="27"/>
  <c r="M33" i="27"/>
  <c r="M7" i="27"/>
  <c r="L7" i="27" s="1"/>
  <c r="H16" i="27"/>
  <c r="G58" i="27"/>
  <c r="E70" i="27" l="1"/>
  <c r="C66" i="27"/>
  <c r="E66" i="27"/>
  <c r="D66" i="27" s="1"/>
  <c r="G66" i="27"/>
  <c r="F66" i="27" s="1"/>
  <c r="I66" i="27"/>
  <c r="H66" i="27" s="1"/>
  <c r="K66" i="27"/>
  <c r="J66" i="27" s="1"/>
  <c r="L66" i="27"/>
  <c r="D67" i="27"/>
  <c r="F67" i="27"/>
  <c r="H67" i="27"/>
  <c r="J67" i="27"/>
  <c r="L67" i="27"/>
  <c r="D68" i="27"/>
  <c r="F68" i="27"/>
  <c r="H68" i="27"/>
  <c r="J68" i="27"/>
  <c r="L68" i="27"/>
  <c r="D69" i="27"/>
  <c r="F69" i="27"/>
  <c r="H69" i="27"/>
  <c r="J69" i="27"/>
  <c r="L69" i="27"/>
  <c r="C21" i="27"/>
  <c r="E21" i="27"/>
  <c r="G21" i="27"/>
  <c r="I21" i="27"/>
  <c r="K21" i="27"/>
  <c r="M21" i="27"/>
  <c r="N21" i="27"/>
  <c r="L65" i="27" l="1"/>
  <c r="L63" i="27"/>
  <c r="L62" i="27"/>
  <c r="L60" i="27"/>
  <c r="L59" i="27"/>
  <c r="L57" i="27"/>
  <c r="L56" i="27"/>
  <c r="L55" i="27"/>
  <c r="L54" i="27"/>
  <c r="L52" i="27"/>
  <c r="L50" i="27"/>
  <c r="L49" i="27"/>
  <c r="L47" i="27"/>
  <c r="L46" i="27"/>
  <c r="L45" i="27"/>
  <c r="L44" i="27"/>
  <c r="L43" i="27"/>
  <c r="L41" i="27"/>
  <c r="L40" i="27"/>
  <c r="L39" i="27"/>
  <c r="L37" i="27"/>
  <c r="L36" i="27"/>
  <c r="L35" i="27"/>
  <c r="L34" i="27"/>
  <c r="L32" i="27"/>
  <c r="L31" i="27"/>
  <c r="L30" i="27"/>
  <c r="L29" i="27"/>
  <c r="L28" i="27"/>
  <c r="L27" i="27"/>
  <c r="L26" i="27"/>
  <c r="L24" i="27"/>
  <c r="L23" i="27"/>
  <c r="L22" i="27"/>
  <c r="L20" i="27"/>
  <c r="L19" i="27"/>
  <c r="L18" i="27"/>
  <c r="L16" i="27"/>
  <c r="L15" i="27"/>
  <c r="L14" i="27"/>
  <c r="L13" i="27"/>
  <c r="L12" i="27"/>
  <c r="L11" i="27"/>
  <c r="L10" i="27"/>
  <c r="L9" i="27"/>
  <c r="L8" i="27"/>
  <c r="J8" i="27"/>
  <c r="I11" i="31"/>
  <c r="L21" i="27" l="1"/>
  <c r="D8" i="27" l="1"/>
  <c r="K16" i="31" l="1"/>
  <c r="J16" i="31"/>
  <c r="N64" i="27" l="1"/>
  <c r="N61" i="27"/>
  <c r="N58" i="27"/>
  <c r="N53" i="27"/>
  <c r="N51" i="27"/>
  <c r="N48" i="27"/>
  <c r="N42" i="27"/>
  <c r="N38" i="27"/>
  <c r="N33" i="27"/>
  <c r="N25" i="27"/>
  <c r="N7" i="27"/>
  <c r="N6" i="27" l="1"/>
  <c r="I48" i="27"/>
  <c r="K24" i="31" l="1"/>
  <c r="K23" i="31" s="1"/>
  <c r="K10" i="31"/>
  <c r="K9" i="31" l="1"/>
  <c r="J10" i="31"/>
  <c r="H10" i="31"/>
  <c r="F10" i="31"/>
  <c r="D10" i="31"/>
  <c r="B10" i="31"/>
  <c r="H16" i="31"/>
  <c r="F16" i="31"/>
  <c r="D16" i="31"/>
  <c r="B16" i="31"/>
  <c r="I31" i="31" l="1"/>
  <c r="G31" i="31"/>
  <c r="E31" i="31"/>
  <c r="C31" i="31"/>
  <c r="I30" i="31"/>
  <c r="G30" i="31"/>
  <c r="E30" i="31"/>
  <c r="C30" i="31"/>
  <c r="I29" i="31"/>
  <c r="G29" i="31"/>
  <c r="E29" i="31"/>
  <c r="C29" i="31"/>
  <c r="I28" i="31"/>
  <c r="G28" i="31"/>
  <c r="E28" i="31"/>
  <c r="C28" i="31"/>
  <c r="I27" i="31"/>
  <c r="G27" i="31"/>
  <c r="E27" i="31"/>
  <c r="C27" i="31"/>
  <c r="I26" i="31"/>
  <c r="G26" i="31"/>
  <c r="E26" i="31"/>
  <c r="C26" i="31"/>
  <c r="J24" i="31"/>
  <c r="J23" i="31" s="1"/>
  <c r="H24" i="31"/>
  <c r="H23" i="31" s="1"/>
  <c r="F24" i="31"/>
  <c r="F23" i="31" s="1"/>
  <c r="D24" i="31"/>
  <c r="D23" i="31" s="1"/>
  <c r="B24" i="31"/>
  <c r="B23" i="31" s="1"/>
  <c r="I22" i="31"/>
  <c r="G22" i="31"/>
  <c r="E22" i="31"/>
  <c r="C22" i="31"/>
  <c r="I21" i="31"/>
  <c r="G21" i="31"/>
  <c r="E21" i="31"/>
  <c r="C21" i="31"/>
  <c r="I20" i="31"/>
  <c r="G20" i="31"/>
  <c r="E20" i="31"/>
  <c r="C20" i="31"/>
  <c r="I19" i="31"/>
  <c r="G19" i="31"/>
  <c r="E19" i="31"/>
  <c r="C19" i="31"/>
  <c r="I18" i="31"/>
  <c r="G18" i="31"/>
  <c r="E18" i="31"/>
  <c r="C18" i="31"/>
  <c r="I17" i="31"/>
  <c r="G17" i="31"/>
  <c r="E17" i="31"/>
  <c r="C17" i="31"/>
  <c r="I15" i="31"/>
  <c r="G15" i="31"/>
  <c r="E15" i="31"/>
  <c r="C15" i="31"/>
  <c r="I14" i="31"/>
  <c r="G14" i="31"/>
  <c r="E14" i="31"/>
  <c r="C14" i="31"/>
  <c r="I13" i="31"/>
  <c r="G13" i="31"/>
  <c r="E13" i="31"/>
  <c r="C13" i="31"/>
  <c r="I12" i="31"/>
  <c r="G12" i="31"/>
  <c r="E12" i="31"/>
  <c r="C12" i="31"/>
  <c r="G11" i="31"/>
  <c r="E11" i="31"/>
  <c r="C11" i="31"/>
  <c r="C24" i="31" l="1"/>
  <c r="C23" i="31" s="1"/>
  <c r="I24" i="31"/>
  <c r="I23" i="31" s="1"/>
  <c r="G16" i="31"/>
  <c r="E10" i="31"/>
  <c r="C10" i="31"/>
  <c r="G10" i="31"/>
  <c r="I10" i="31"/>
  <c r="G24" i="31"/>
  <c r="G23" i="31" s="1"/>
  <c r="E24" i="31"/>
  <c r="E23" i="31" s="1"/>
  <c r="E16" i="31"/>
  <c r="I16" i="31"/>
  <c r="C16" i="31"/>
  <c r="B9" i="31"/>
  <c r="J9" i="31"/>
  <c r="F9" i="31"/>
  <c r="H9" i="31"/>
  <c r="J9" i="27"/>
  <c r="J10" i="27"/>
  <c r="J11" i="27"/>
  <c r="J12" i="27"/>
  <c r="J13" i="27"/>
  <c r="J14" i="27"/>
  <c r="J15" i="27"/>
  <c r="J16" i="27"/>
  <c r="J18" i="27"/>
  <c r="J19" i="27"/>
  <c r="J20" i="27"/>
  <c r="J22" i="27"/>
  <c r="J23" i="27"/>
  <c r="J24" i="27"/>
  <c r="J26" i="27"/>
  <c r="J27" i="27"/>
  <c r="J28" i="27"/>
  <c r="J29" i="27"/>
  <c r="J30" i="27"/>
  <c r="J31" i="27"/>
  <c r="J32" i="27"/>
  <c r="J34" i="27"/>
  <c r="J35" i="27"/>
  <c r="J36" i="27"/>
  <c r="J37" i="27"/>
  <c r="J39" i="27"/>
  <c r="J40" i="27"/>
  <c r="J41" i="27"/>
  <c r="J43" i="27"/>
  <c r="J44" i="27"/>
  <c r="J45" i="27"/>
  <c r="J46" i="27"/>
  <c r="J47" i="27"/>
  <c r="J49" i="27"/>
  <c r="J50" i="27"/>
  <c r="J52" i="27"/>
  <c r="J54" i="27"/>
  <c r="J55" i="27"/>
  <c r="J56" i="27"/>
  <c r="J57" i="27"/>
  <c r="J59" i="27"/>
  <c r="J60" i="27"/>
  <c r="J62" i="27"/>
  <c r="J63" i="27"/>
  <c r="J65" i="27"/>
  <c r="G64" i="27"/>
  <c r="G61" i="27"/>
  <c r="G53" i="27"/>
  <c r="G51" i="27"/>
  <c r="G48" i="27"/>
  <c r="G42" i="27"/>
  <c r="G38" i="27"/>
  <c r="G33" i="27"/>
  <c r="G25" i="27"/>
  <c r="J21" i="27" l="1"/>
  <c r="G9" i="31"/>
  <c r="I9" i="31"/>
  <c r="H8" i="27"/>
  <c r="H9" i="27"/>
  <c r="H10" i="27"/>
  <c r="H11" i="27"/>
  <c r="H12" i="27"/>
  <c r="H13" i="27"/>
  <c r="H14" i="27"/>
  <c r="H18" i="27"/>
  <c r="H19" i="27"/>
  <c r="H20" i="27"/>
  <c r="H22" i="27"/>
  <c r="H23" i="27"/>
  <c r="H24" i="27"/>
  <c r="H26" i="27"/>
  <c r="H27" i="27"/>
  <c r="H28" i="27"/>
  <c r="H29" i="27"/>
  <c r="H30" i="27"/>
  <c r="H31" i="27"/>
  <c r="H32" i="27"/>
  <c r="H34" i="27"/>
  <c r="H35" i="27"/>
  <c r="H36" i="27"/>
  <c r="H37" i="27"/>
  <c r="H39" i="27"/>
  <c r="H40" i="27"/>
  <c r="H41" i="27"/>
  <c r="H43" i="27"/>
  <c r="H44" i="27"/>
  <c r="H45" i="27"/>
  <c r="H46" i="27"/>
  <c r="H47" i="27"/>
  <c r="H49" i="27"/>
  <c r="H50" i="27"/>
  <c r="H52" i="27"/>
  <c r="H54" i="27"/>
  <c r="H55" i="27"/>
  <c r="H56" i="27"/>
  <c r="H57" i="27"/>
  <c r="H59" i="27"/>
  <c r="H60" i="27"/>
  <c r="H62" i="27"/>
  <c r="H63" i="27"/>
  <c r="H65" i="27"/>
  <c r="F8" i="27"/>
  <c r="F9" i="27"/>
  <c r="F10" i="27"/>
  <c r="F11" i="27"/>
  <c r="F12" i="27"/>
  <c r="F13" i="27"/>
  <c r="F14" i="27"/>
  <c r="F15" i="27"/>
  <c r="F16" i="27"/>
  <c r="F18" i="27"/>
  <c r="F19" i="27"/>
  <c r="F20" i="27"/>
  <c r="F22" i="27"/>
  <c r="F23" i="27"/>
  <c r="F24" i="27"/>
  <c r="F26" i="27"/>
  <c r="F27" i="27"/>
  <c r="F28" i="27"/>
  <c r="F29" i="27"/>
  <c r="F30" i="27"/>
  <c r="F31" i="27"/>
  <c r="F32" i="27"/>
  <c r="F34" i="27"/>
  <c r="F35" i="27"/>
  <c r="F36" i="27"/>
  <c r="F37" i="27"/>
  <c r="F39" i="27"/>
  <c r="F40" i="27"/>
  <c r="F41" i="27"/>
  <c r="F43" i="27"/>
  <c r="F44" i="27"/>
  <c r="F45" i="27"/>
  <c r="F46" i="27"/>
  <c r="F47" i="27"/>
  <c r="F49" i="27"/>
  <c r="F50" i="27"/>
  <c r="F52" i="27"/>
  <c r="F54" i="27"/>
  <c r="F55" i="27"/>
  <c r="F56" i="27"/>
  <c r="F57" i="27"/>
  <c r="F59" i="27"/>
  <c r="F60" i="27"/>
  <c r="F62" i="27"/>
  <c r="F63" i="27"/>
  <c r="F65" i="27"/>
  <c r="D9" i="27"/>
  <c r="D10" i="27"/>
  <c r="D11" i="27"/>
  <c r="D12" i="27"/>
  <c r="D13" i="27"/>
  <c r="D14" i="27"/>
  <c r="D15" i="27"/>
  <c r="D16" i="27"/>
  <c r="D18" i="27"/>
  <c r="D19" i="27"/>
  <c r="D20" i="27"/>
  <c r="D22" i="27"/>
  <c r="D23" i="27"/>
  <c r="D24" i="27"/>
  <c r="D26" i="27"/>
  <c r="D27" i="27"/>
  <c r="D28" i="27"/>
  <c r="D29" i="27"/>
  <c r="D30" i="27"/>
  <c r="D31" i="27"/>
  <c r="D32" i="27"/>
  <c r="D34" i="27"/>
  <c r="D35" i="27"/>
  <c r="D36" i="27"/>
  <c r="D37" i="27"/>
  <c r="D39" i="27"/>
  <c r="D40" i="27"/>
  <c r="D41" i="27"/>
  <c r="D43" i="27"/>
  <c r="D44" i="27"/>
  <c r="D45" i="27"/>
  <c r="D46" i="27"/>
  <c r="D47" i="27"/>
  <c r="D49" i="27"/>
  <c r="D50" i="27"/>
  <c r="D52" i="27"/>
  <c r="D54" i="27"/>
  <c r="D55" i="27"/>
  <c r="D56" i="27"/>
  <c r="D57" i="27"/>
  <c r="D59" i="27"/>
  <c r="D60" i="27"/>
  <c r="D62" i="27"/>
  <c r="D63" i="27"/>
  <c r="D65" i="27"/>
  <c r="H21" i="27" l="1"/>
  <c r="D21" i="27"/>
  <c r="F21" i="27"/>
  <c r="I7" i="27"/>
  <c r="I17" i="27"/>
  <c r="I25" i="27"/>
  <c r="H25" i="27" s="1"/>
  <c r="I33" i="27"/>
  <c r="H33" i="27" s="1"/>
  <c r="I38" i="27"/>
  <c r="H38" i="27" s="1"/>
  <c r="I42" i="27"/>
  <c r="H42" i="27" s="1"/>
  <c r="H48" i="27"/>
  <c r="I51" i="27"/>
  <c r="H51" i="27" s="1"/>
  <c r="I53" i="27"/>
  <c r="H53" i="27" s="1"/>
  <c r="I58" i="27"/>
  <c r="H58" i="27" s="1"/>
  <c r="I61" i="27"/>
  <c r="H61" i="27" s="1"/>
  <c r="I64" i="27"/>
  <c r="H64" i="27" s="1"/>
  <c r="G7" i="27"/>
  <c r="G17" i="27"/>
  <c r="E64" i="27"/>
  <c r="E61" i="27"/>
  <c r="E58" i="27"/>
  <c r="E53" i="27"/>
  <c r="K53" i="27"/>
  <c r="L53" i="27" s="1"/>
  <c r="E51" i="27"/>
  <c r="E48" i="27"/>
  <c r="E42" i="27"/>
  <c r="E38" i="27"/>
  <c r="E33" i="27"/>
  <c r="E25" i="27"/>
  <c r="E17" i="27"/>
  <c r="E7" i="27"/>
  <c r="J53" i="27" l="1"/>
  <c r="H7" i="27"/>
  <c r="F25" i="27"/>
  <c r="F58" i="27"/>
  <c r="F38" i="27"/>
  <c r="F64" i="27"/>
  <c r="F17" i="27"/>
  <c r="F42" i="27"/>
  <c r="F53" i="27"/>
  <c r="F7" i="27"/>
  <c r="H17" i="27"/>
  <c r="F48" i="27"/>
  <c r="F33" i="27"/>
  <c r="F51" i="27"/>
  <c r="F61" i="27"/>
  <c r="G6" i="27"/>
  <c r="G70" i="27" s="1"/>
  <c r="E6" i="27"/>
  <c r="I6" i="27"/>
  <c r="I70" i="27" s="1"/>
  <c r="F6" i="27" l="1"/>
  <c r="H6" i="27"/>
  <c r="H70" i="27" s="1"/>
  <c r="C64" i="27"/>
  <c r="D64" i="27" s="1"/>
  <c r="C61" i="27"/>
  <c r="D61" i="27" s="1"/>
  <c r="C58" i="27"/>
  <c r="D58" i="27" s="1"/>
  <c r="C53" i="27"/>
  <c r="D53" i="27" s="1"/>
  <c r="C51" i="27"/>
  <c r="D51" i="27" s="1"/>
  <c r="C48" i="27"/>
  <c r="D48" i="27" s="1"/>
  <c r="C42" i="27"/>
  <c r="D42" i="27" s="1"/>
  <c r="C38" i="27"/>
  <c r="D38" i="27" s="1"/>
  <c r="C33" i="27"/>
  <c r="D33" i="27" s="1"/>
  <c r="C25" i="27"/>
  <c r="D25" i="27" s="1"/>
  <c r="C17" i="27"/>
  <c r="D17" i="27" s="1"/>
  <c r="C7" i="27"/>
  <c r="D7" i="27" s="1"/>
  <c r="C6" i="27" l="1"/>
  <c r="C70" i="27" s="1"/>
  <c r="D6" i="27" l="1"/>
  <c r="K25" i="27"/>
  <c r="J25" i="27" l="1"/>
  <c r="L25" i="27"/>
  <c r="K51" i="27"/>
  <c r="K33" i="27"/>
  <c r="J51" i="27" l="1"/>
  <c r="L51" i="27"/>
  <c r="J33" i="27"/>
  <c r="L33" i="27"/>
  <c r="K64" i="27"/>
  <c r="K61" i="27"/>
  <c r="K58" i="27"/>
  <c r="K48" i="27"/>
  <c r="K42" i="27"/>
  <c r="K38" i="27"/>
  <c r="K17" i="27"/>
  <c r="K7" i="27"/>
  <c r="J17" i="27" l="1"/>
  <c r="L17" i="27"/>
  <c r="J64" i="27"/>
  <c r="L64" i="27"/>
  <c r="J61" i="27"/>
  <c r="L61" i="27"/>
  <c r="J58" i="27"/>
  <c r="L58" i="27"/>
  <c r="J48" i="27"/>
  <c r="L48" i="27"/>
  <c r="J42" i="27"/>
  <c r="L42" i="27"/>
  <c r="J38" i="27"/>
  <c r="L38" i="27"/>
  <c r="J7" i="27"/>
  <c r="K6" i="27"/>
  <c r="K70" i="27" s="1"/>
  <c r="C9" i="31"/>
  <c r="D70" i="27" s="1"/>
  <c r="E9" i="31"/>
  <c r="F70" i="27" s="1"/>
  <c r="D9" i="31"/>
  <c r="J6" i="27" l="1"/>
  <c r="J70" i="27" s="1"/>
  <c r="M6" i="27"/>
  <c r="M70" i="27" s="1"/>
  <c r="L6" i="27"/>
  <c r="L70" i="27" s="1"/>
</calcChain>
</file>

<file path=xl/sharedStrings.xml><?xml version="1.0" encoding="utf-8"?>
<sst xmlns="http://schemas.openxmlformats.org/spreadsheetml/2006/main" count="194" uniqueCount="178">
  <si>
    <t>1300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</si>
  <si>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</si>
  <si>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</si>
  <si>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</si>
  <si>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</si>
  <si>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</si>
  <si>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</si>
  <si>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</si>
  <si>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</si>
  <si>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</si>
  <si>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</si>
  <si>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</si>
  <si>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</si>
  <si>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</si>
  <si>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</si>
  <si>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</si>
  <si>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</si>
  <si>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</si>
  <si>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</si>
  <si>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</si>
  <si>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</si>
  <si>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</si>
  <si>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</si>
  <si>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</si>
  <si>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</si>
  <si>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</si>
  <si>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</si>
  <si>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</si>
  <si>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</si>
  <si>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</si>
  <si>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</si>
  <si>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</si>
  <si>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</si>
  <si>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</si>
  <si>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</si>
  <si>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</si>
  <si>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</si>
  <si>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</si>
  <si>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</si>
  <si>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</si>
  <si>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</si>
  <si>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</si>
  <si>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</si>
  <si>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0100 </t>
  </si>
  <si>
    <t>0102</t>
  </si>
  <si>
    <t>0103</t>
  </si>
  <si>
    <t xml:space="preserve">0104 </t>
  </si>
  <si>
    <t xml:space="preserve"> 0105 </t>
  </si>
  <si>
    <t xml:space="preserve"> 0106 </t>
  </si>
  <si>
    <t xml:space="preserve">0107 </t>
  </si>
  <si>
    <t>0111</t>
  </si>
  <si>
    <t xml:space="preserve"> 0112</t>
  </si>
  <si>
    <t xml:space="preserve"> 0200 </t>
  </si>
  <si>
    <t xml:space="preserve"> 0203</t>
  </si>
  <si>
    <t xml:space="preserve"> 0300 </t>
  </si>
  <si>
    <t xml:space="preserve"> 0309</t>
  </si>
  <si>
    <t xml:space="preserve"> 0314</t>
  </si>
  <si>
    <t xml:space="preserve"> 0400 </t>
  </si>
  <si>
    <t xml:space="preserve"> 0401 </t>
  </si>
  <si>
    <t xml:space="preserve">0405 </t>
  </si>
  <si>
    <t xml:space="preserve"> 0407 </t>
  </si>
  <si>
    <t xml:space="preserve"> 0408 </t>
  </si>
  <si>
    <t xml:space="preserve"> 0409 </t>
  </si>
  <si>
    <t xml:space="preserve"> 0410 </t>
  </si>
  <si>
    <t xml:space="preserve"> 0412 </t>
  </si>
  <si>
    <t xml:space="preserve"> 0500 </t>
  </si>
  <si>
    <t xml:space="preserve"> 0501</t>
  </si>
  <si>
    <t xml:space="preserve"> 0502 </t>
  </si>
  <si>
    <t xml:space="preserve"> 0505 </t>
  </si>
  <si>
    <t xml:space="preserve"> 0600 </t>
  </si>
  <si>
    <t xml:space="preserve">0603 </t>
  </si>
  <si>
    <t xml:space="preserve"> 0605 </t>
  </si>
  <si>
    <t xml:space="preserve">0700 </t>
  </si>
  <si>
    <t xml:space="preserve"> 0701 </t>
  </si>
  <si>
    <t xml:space="preserve">0702 </t>
  </si>
  <si>
    <t xml:space="preserve"> 0707 </t>
  </si>
  <si>
    <t xml:space="preserve"> 0709 </t>
  </si>
  <si>
    <t xml:space="preserve"> 0800 </t>
  </si>
  <si>
    <t xml:space="preserve">0801 </t>
  </si>
  <si>
    <t xml:space="preserve"> 0900 </t>
  </si>
  <si>
    <t xml:space="preserve"> 1000</t>
  </si>
  <si>
    <t xml:space="preserve"> 1001 </t>
  </si>
  <si>
    <t xml:space="preserve"> 1003 </t>
  </si>
  <si>
    <t xml:space="preserve"> 1004 </t>
  </si>
  <si>
    <t xml:space="preserve"> 1006 </t>
  </si>
  <si>
    <t xml:space="preserve"> 1100 </t>
  </si>
  <si>
    <t xml:space="preserve"> 1101 </t>
  </si>
  <si>
    <t xml:space="preserve"> 1102 </t>
  </si>
  <si>
    <t>0204</t>
  </si>
  <si>
    <t>Мобилизационная подготовка экономики</t>
  </si>
  <si>
    <t>0202</t>
  </si>
  <si>
    <t>Модернизация Вооруженных Сил РФ и воинских формирований</t>
  </si>
  <si>
    <t>0113</t>
  </si>
  <si>
    <t>Дорожное хозяйство (дорожные фонды)</t>
  </si>
  <si>
    <t>Экологический контроль</t>
  </si>
  <si>
    <t>0601</t>
  </si>
  <si>
    <t xml:space="preserve">Культура, кинематография </t>
  </si>
  <si>
    <t>0804</t>
  </si>
  <si>
    <t xml:space="preserve">Другие вопросы в области культуры, кинематографии </t>
  </si>
  <si>
    <t xml:space="preserve">Здравоохранение </t>
  </si>
  <si>
    <t>0909</t>
  </si>
  <si>
    <t xml:space="preserve">Другие вопросы в области здравоохранения </t>
  </si>
  <si>
    <t xml:space="preserve">Физическая культура </t>
  </si>
  <si>
    <t>Массовый спорт</t>
  </si>
  <si>
    <t>Средства массовой информации</t>
  </si>
  <si>
    <t>1200</t>
  </si>
  <si>
    <t>1202</t>
  </si>
  <si>
    <t>Другие вопросы в области средств массовой информации</t>
  </si>
  <si>
    <t>1204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</si>
  <si>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</si>
  <si>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</si>
  <si>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</si>
  <si>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</si>
  <si>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</si>
  <si>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Иные дотации</t>
  </si>
  <si>
    <t>1402</t>
  </si>
  <si>
    <t>1403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</si>
  <si>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</si>
  <si>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</si>
  <si>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0304</t>
  </si>
  <si>
    <t>Органы юстиции</t>
  </si>
  <si>
    <t>2</t>
  </si>
  <si>
    <t>1</t>
  </si>
  <si>
    <t>Наименование показателя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</si>
  <si>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</si>
  <si>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</si>
  <si>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</si>
  <si>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РАСХОДЫ</t>
  </si>
  <si>
    <t>ДОХОДЫ</t>
  </si>
  <si>
    <t>Код</t>
  </si>
  <si>
    <t>налог на доходы физических лиц</t>
  </si>
  <si>
    <t>акцизы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</si>
  <si>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</si>
  <si>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</si>
  <si>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</si>
  <si>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</si>
  <si>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</si>
  <si>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</si>
  <si>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</si>
  <si>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</si>
  <si>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</si>
  <si>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</si>
  <si>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</si>
  <si>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</si>
  <si>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9</t>
  </si>
  <si>
    <t>10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</si>
  <si>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</si>
  <si>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</si>
  <si>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</si>
  <si>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</si>
  <si>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</si>
  <si>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</si>
  <si>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</si>
  <si>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</si>
  <si>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</si>
  <si>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Результат (Дефицит/ Профицит)</t>
  </si>
  <si>
    <t>(тыс.рублей)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</si>
  <si>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</si>
  <si>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</si>
  <si>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Изменения в решение Думы городв (+/-)</t>
  </si>
  <si>
    <t>Изменения в решение Думы города (+/-)</t>
  </si>
  <si>
    <t>налоги на совокупный доход</t>
  </si>
  <si>
    <t>налоги на имущество</t>
  </si>
  <si>
    <t>государственная пошлина</t>
  </si>
  <si>
    <t>Приложение к пояснительной записке</t>
  </si>
  <si>
    <t>11</t>
  </si>
  <si>
    <t>Дополнительное образование детей</t>
  </si>
  <si>
    <t xml:space="preserve"> 0703 </t>
  </si>
  <si>
    <t>Сведения о внесенных изменениях в решение о бюджете за 2018 год</t>
  </si>
  <si>
    <t>Первоначально утверждено решением Думы города от 27.11.2017 №237</t>
  </si>
  <si>
    <t>Утверждено Решением Думы города  от 26.10.2018 №300</t>
  </si>
  <si>
    <t>Утверждено Решением Думы города  от 12.11.2018 №308</t>
  </si>
  <si>
    <t>Утверждено Решением Думы города  от 21.12.2018 №320</t>
  </si>
  <si>
    <t>Утверждено Решением Думы города  от 21.12.2018 №320 (с учетом уведомлений ДФ ХМАО-Югры)</t>
  </si>
  <si>
    <t>Утверждено Решением Думы города  от 22.06.2018 №277</t>
  </si>
  <si>
    <t>Первоначально утверждено решением Думы города от 27.11.2017                  №237</t>
  </si>
  <si>
    <t>Утверждено Решением Думы города  от 26.01.2018             №253</t>
  </si>
  <si>
    <t xml:space="preserve">Сведения о внесенных изменениях в решение о бюджете за 2018 год в части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</si>
</sst>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"/>
    <numFmt numFmtId="166" formatCode="#,##0.0_р_."/>
    <numFmt numFmtId="167" formatCode="_-* #,##0.0_р_._-;\-* #,##0.0_р_._-;_-* &quot;-&quot;?_р_._-;_-@_-"/>
    <numFmt numFmtId="168" formatCode="_-* #,##0.0_р_._-;\-* #,##0.0_р_._-;_-* &quot;-&quot;??_р_._-;_-@_-"/>
    <numFmt numFmtId="169" formatCode="_(* #,##0.00_);_(* \(#,##0.00\);_(* &quot;-&quot;??_);_(@_)"/>
    <numFmt numFmtId="170" formatCode="_(* #,##0.0_);_(* \(#,##0.0\);_(* &quot;-&quot;??_);_(@_)"/>
    <numFmt numFmtId="171" formatCode="#,##0.0;[Red]\-#,##0.0;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>
      <alignment wrapText="1"/>
    </xf>
    <xf numFmtId="49" fontId="10" fillId="0" borderId="4">
      <alignment horizontal="left" vertical="top" wrapText="1"/>
    </xf>
    <xf numFmtId="169" fontId="4" fillId="0" borderId="0" applyFont="0" applyFill="0" applyBorder="0" applyAlignment="0" applyProtection="0"/>
  </cellStyleXfs>
  <cellXfs count="57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170" fontId="6" fillId="2" borderId="1" xfId="58" applyNumberFormat="1" applyFont="1" applyFill="1" applyBorder="1" applyAlignment="1">
      <alignment horizont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168" fontId="7" fillId="2" borderId="1" xfId="53" applyNumberFormat="1" applyFont="1" applyFill="1" applyBorder="1" applyAlignment="1">
      <alignment horizontal="center" wrapText="1"/>
    </xf>
    <xf numFmtId="170" fontId="6" fillId="0" borderId="1" xfId="58" applyNumberFormat="1" applyFont="1" applyBorder="1" applyAlignment="1">
      <alignment horizontal="center" wrapText="1"/>
    </xf>
    <xf numFmtId="168" fontId="6" fillId="2" borderId="1" xfId="53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49" fontId="6" fillId="2" borderId="3" xfId="56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wrapText="1"/>
    </xf>
    <xf numFmtId="167" fontId="6" fillId="2" borderId="0" xfId="56" applyNumberFormat="1" applyFont="1" applyFill="1">
      <alignment wrapText="1"/>
    </xf>
    <xf numFmtId="0" fontId="6" fillId="0" borderId="0" xfId="0" applyFont="1" applyFill="1"/>
    <xf numFmtId="0" fontId="8" fillId="0" borderId="0" xfId="0" applyFont="1" applyFill="1" applyAlignment="1">
      <alignment horizontal="right" wrapTex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53" applyNumberFormat="1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53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6" fillId="0" borderId="1" xfId="0" applyFont="1" applyFill="1" applyBorder="1"/>
    <xf numFmtId="165" fontId="7" fillId="0" borderId="1" xfId="53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0" fontId="8" fillId="0" borderId="0" xfId="0" applyFont="1" applyFill="1"/>
    <xf numFmtId="171" fontId="6" fillId="0" borderId="1" xfId="25" applyNumberFormat="1" applyFont="1" applyFill="1" applyBorder="1" applyAlignment="1" applyProtection="1">
      <alignment horizontal="center" vertical="center"/>
      <protection hidden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7" fillId="0" borderId="1" xfId="53" applyNumberFormat="1" applyFont="1" applyFill="1" applyBorder="1" applyAlignment="1">
      <alignment horizontal="center" vertical="center" wrapText="1"/>
    </xf>
    <xf numFmtId="171" fontId="6" fillId="2" borderId="1" xfId="25" applyNumberFormat="1" applyFont="1" applyFill="1" applyBorder="1" applyAlignment="1" applyProtection="1">
      <alignment horizontal="center" vertical="center"/>
      <protection hidden="1"/>
    </xf>
    <xf numFmtId="0" fontId="6" fillId="2" borderId="0" xfId="56" applyFont="1" applyFill="1" applyAlignment="1">
      <alignment horizontal="right" vertical="top" wrapText="1"/>
    </xf>
    <xf numFmtId="0" fontId="6" fillId="0" borderId="0" xfId="0" applyFont="1" applyAlignment="1">
      <alignment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6" sqref="K6:K7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14.7109375" style="1" customWidth="1"/>
    <col min="8" max="8" width="15.85546875" style="1" customWidth="1"/>
    <col min="9" max="9" width="13.42578125" style="1" customWidth="1"/>
    <col min="10" max="10" width="15.42578125" style="1" customWidth="1"/>
    <col min="11" max="11" width="14.7109375" style="1" customWidth="1"/>
    <col min="12" max="16384" width="8.85546875" style="1"/>
  </cols>
  <sheetData>
    <row r="1" spans="1:11" ht="18.75" customHeight="1" x14ac:dyDescent="0.2">
      <c r="D1" s="16"/>
      <c r="G1" s="16"/>
      <c r="I1" s="44" t="s">
        <v>164</v>
      </c>
      <c r="J1" s="45"/>
      <c r="K1" s="45"/>
    </row>
    <row r="3" spans="1:11" ht="16.5" customHeight="1" x14ac:dyDescent="0.2">
      <c r="A3" s="46" t="s">
        <v>168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5" t="s">
        <v>156</v>
      </c>
    </row>
    <row r="6" spans="1:11" ht="12.75" customHeight="1" x14ac:dyDescent="0.2">
      <c r="A6" s="50" t="s">
        <v>123</v>
      </c>
      <c r="B6" s="52" t="s">
        <v>169</v>
      </c>
      <c r="C6" s="52" t="s">
        <v>160</v>
      </c>
      <c r="D6" s="48" t="s">
        <v>174</v>
      </c>
      <c r="E6" s="52" t="s">
        <v>160</v>
      </c>
      <c r="F6" s="48" t="s">
        <v>170</v>
      </c>
      <c r="G6" s="52" t="s">
        <v>160</v>
      </c>
      <c r="H6" s="48" t="s">
        <v>171</v>
      </c>
      <c r="I6" s="52" t="s">
        <v>160</v>
      </c>
      <c r="J6" s="48" t="s">
        <v>172</v>
      </c>
      <c r="K6" s="48" t="s">
        <v>173</v>
      </c>
    </row>
    <row r="7" spans="1:11" ht="79.5" customHeight="1" x14ac:dyDescent="0.2">
      <c r="A7" s="51"/>
      <c r="B7" s="49"/>
      <c r="C7" s="53"/>
      <c r="D7" s="49"/>
      <c r="E7" s="53"/>
      <c r="F7" s="49"/>
      <c r="G7" s="53"/>
      <c r="H7" s="49"/>
      <c r="I7" s="53"/>
      <c r="J7" s="49"/>
      <c r="K7" s="49"/>
    </row>
    <row r="8" spans="1:11" x14ac:dyDescent="0.2">
      <c r="A8" s="13" t="s">
        <v>122</v>
      </c>
      <c r="B8" s="13" t="s">
        <v>121</v>
      </c>
      <c r="C8" s="13" t="s">
        <v>138</v>
      </c>
      <c r="D8" s="13" t="s">
        <v>139</v>
      </c>
      <c r="E8" s="13" t="s">
        <v>140</v>
      </c>
      <c r="F8" s="13" t="s">
        <v>141</v>
      </c>
      <c r="G8" s="13" t="s">
        <v>142</v>
      </c>
      <c r="H8" s="13" t="s">
        <v>143</v>
      </c>
      <c r="I8" s="13" t="s">
        <v>144</v>
      </c>
      <c r="J8" s="13" t="s">
        <v>145</v>
      </c>
      <c r="K8" s="13" t="s">
        <v>165</v>
      </c>
    </row>
    <row r="9" spans="1:11" x14ac:dyDescent="0.2">
      <c r="A9" s="8" t="s">
        <v>128</v>
      </c>
      <c r="B9" s="9">
        <f t="shared" ref="B9:J9" si="0">B10+B16+B23</f>
        <v>3993132.9</v>
      </c>
      <c r="C9" s="9">
        <f t="shared" si="0"/>
        <v>169586</v>
      </c>
      <c r="D9" s="9">
        <f t="shared" si="0"/>
        <v>4162718.9</v>
      </c>
      <c r="E9" s="9">
        <f t="shared" si="0"/>
        <v>960381.7</v>
      </c>
      <c r="F9" s="9">
        <f t="shared" si="0"/>
        <v>5123100.5999999996</v>
      </c>
      <c r="G9" s="9">
        <f t="shared" si="0"/>
        <v>247808.3</v>
      </c>
      <c r="H9" s="9">
        <f t="shared" si="0"/>
        <v>5370908.9000000004</v>
      </c>
      <c r="I9" s="9">
        <f t="shared" si="0"/>
        <v>39925.9</v>
      </c>
      <c r="J9" s="9">
        <f t="shared" si="0"/>
        <v>5410834.7999999998</v>
      </c>
      <c r="K9" s="9">
        <f t="shared" ref="K9" si="1">K10+K16+K23</f>
        <v>5409483.5999999996</v>
      </c>
    </row>
    <row r="10" spans="1:11" x14ac:dyDescent="0.2">
      <c r="A10" s="2" t="s">
        <v>146</v>
      </c>
      <c r="B10" s="9">
        <f t="shared" ref="B10:J10" si="2">B11+B12+B13+B14+B15</f>
        <v>970504.6</v>
      </c>
      <c r="C10" s="9">
        <f t="shared" si="2"/>
        <v>0</v>
      </c>
      <c r="D10" s="9">
        <f t="shared" si="2"/>
        <v>970504.6</v>
      </c>
      <c r="E10" s="9">
        <f t="shared" si="2"/>
        <v>0</v>
      </c>
      <c r="F10" s="9">
        <f t="shared" si="2"/>
        <v>970504.6</v>
      </c>
      <c r="G10" s="9">
        <f t="shared" si="2"/>
        <v>19767.7</v>
      </c>
      <c r="H10" s="9">
        <f t="shared" si="2"/>
        <v>990272.3</v>
      </c>
      <c r="I10" s="9">
        <f t="shared" si="2"/>
        <v>60906.3</v>
      </c>
      <c r="J10" s="9">
        <f t="shared" si="2"/>
        <v>1051178.6000000001</v>
      </c>
      <c r="K10" s="9">
        <f t="shared" ref="K10" si="3">K11+K12+K13+K14+K15</f>
        <v>1051178.6000000001</v>
      </c>
    </row>
    <row r="11" spans="1:11" ht="14.25" customHeight="1" x14ac:dyDescent="0.2">
      <c r="A11" s="3" t="s">
        <v>130</v>
      </c>
      <c r="B11" s="10">
        <v>757189.6</v>
      </c>
      <c r="C11" s="11">
        <f t="shared" ref="C11:C15" si="4">D11-B11</f>
        <v>0</v>
      </c>
      <c r="D11" s="10">
        <v>757189.6</v>
      </c>
      <c r="E11" s="11">
        <f t="shared" ref="E11:E15" si="5">F11-D11</f>
        <v>0</v>
      </c>
      <c r="F11" s="10">
        <v>757189.6</v>
      </c>
      <c r="G11" s="11">
        <f t="shared" ref="G11:G15" si="6">H11-F11</f>
        <v>0</v>
      </c>
      <c r="H11" s="10">
        <v>757189.6</v>
      </c>
      <c r="I11" s="11">
        <f>J11-H11</f>
        <v>37000</v>
      </c>
      <c r="J11" s="10">
        <v>794189.6</v>
      </c>
      <c r="K11" s="10">
        <v>794189.6</v>
      </c>
    </row>
    <row r="12" spans="1:11" x14ac:dyDescent="0.2">
      <c r="A12" s="3" t="s">
        <v>131</v>
      </c>
      <c r="B12" s="7">
        <v>11094</v>
      </c>
      <c r="C12" s="11">
        <f t="shared" si="4"/>
        <v>0</v>
      </c>
      <c r="D12" s="7">
        <v>11094</v>
      </c>
      <c r="E12" s="11">
        <f t="shared" si="5"/>
        <v>0</v>
      </c>
      <c r="F12" s="7">
        <v>11094</v>
      </c>
      <c r="G12" s="11">
        <f t="shared" si="6"/>
        <v>0</v>
      </c>
      <c r="H12" s="7">
        <v>11094</v>
      </c>
      <c r="I12" s="11">
        <f t="shared" ref="I12:I15" si="7">J12-H12</f>
        <v>600</v>
      </c>
      <c r="J12" s="7">
        <v>11694</v>
      </c>
      <c r="K12" s="7">
        <v>11694</v>
      </c>
    </row>
    <row r="13" spans="1:11" x14ac:dyDescent="0.2">
      <c r="A13" s="3" t="s">
        <v>161</v>
      </c>
      <c r="B13" s="11">
        <v>141874.79999999999</v>
      </c>
      <c r="C13" s="11">
        <f t="shared" si="4"/>
        <v>0</v>
      </c>
      <c r="D13" s="11">
        <v>141874.79999999999</v>
      </c>
      <c r="E13" s="11">
        <f t="shared" si="5"/>
        <v>0</v>
      </c>
      <c r="F13" s="11">
        <v>141874.79999999999</v>
      </c>
      <c r="G13" s="11">
        <f t="shared" si="6"/>
        <v>19767.7</v>
      </c>
      <c r="H13" s="11">
        <v>161642.5</v>
      </c>
      <c r="I13" s="11">
        <f t="shared" si="7"/>
        <v>8956.2999999999993</v>
      </c>
      <c r="J13" s="11">
        <v>170598.8</v>
      </c>
      <c r="K13" s="11">
        <v>170598.8</v>
      </c>
    </row>
    <row r="14" spans="1:11" ht="15" customHeight="1" x14ac:dyDescent="0.2">
      <c r="A14" s="3" t="s">
        <v>162</v>
      </c>
      <c r="B14" s="11">
        <v>51520</v>
      </c>
      <c r="C14" s="11">
        <f t="shared" si="4"/>
        <v>0</v>
      </c>
      <c r="D14" s="11">
        <v>51520</v>
      </c>
      <c r="E14" s="11">
        <f t="shared" si="5"/>
        <v>0</v>
      </c>
      <c r="F14" s="11">
        <v>51520</v>
      </c>
      <c r="G14" s="11">
        <f t="shared" si="6"/>
        <v>0</v>
      </c>
      <c r="H14" s="11">
        <v>51520</v>
      </c>
      <c r="I14" s="11">
        <f t="shared" si="7"/>
        <v>14350</v>
      </c>
      <c r="J14" s="11">
        <v>65870</v>
      </c>
      <c r="K14" s="11">
        <v>65870</v>
      </c>
    </row>
    <row r="15" spans="1:11" x14ac:dyDescent="0.2">
      <c r="A15" s="3" t="s">
        <v>163</v>
      </c>
      <c r="B15" s="11">
        <v>8826.2000000000007</v>
      </c>
      <c r="C15" s="11">
        <f t="shared" si="4"/>
        <v>0</v>
      </c>
      <c r="D15" s="11">
        <v>8826.2000000000007</v>
      </c>
      <c r="E15" s="11">
        <f t="shared" si="5"/>
        <v>0</v>
      </c>
      <c r="F15" s="11">
        <v>8826.2000000000007</v>
      </c>
      <c r="G15" s="11">
        <f t="shared" si="6"/>
        <v>0</v>
      </c>
      <c r="H15" s="11">
        <v>8826.2000000000007</v>
      </c>
      <c r="I15" s="11">
        <f t="shared" si="7"/>
        <v>0</v>
      </c>
      <c r="J15" s="11">
        <v>8826.2000000000007</v>
      </c>
      <c r="K15" s="11">
        <v>8826.2000000000007</v>
      </c>
    </row>
    <row r="16" spans="1:11" x14ac:dyDescent="0.2">
      <c r="A16" s="2" t="s">
        <v>147</v>
      </c>
      <c r="B16" s="9">
        <f t="shared" ref="B16:I16" si="8">B17+B18+B19+B20+B21+B22</f>
        <v>326922.8</v>
      </c>
      <c r="C16" s="9">
        <f t="shared" si="8"/>
        <v>1515.7</v>
      </c>
      <c r="D16" s="9">
        <f t="shared" si="8"/>
        <v>328438.5</v>
      </c>
      <c r="E16" s="9">
        <f t="shared" si="8"/>
        <v>0</v>
      </c>
      <c r="F16" s="9">
        <f t="shared" si="8"/>
        <v>328438.5</v>
      </c>
      <c r="G16" s="9">
        <f t="shared" si="8"/>
        <v>7277.4</v>
      </c>
      <c r="H16" s="9">
        <f t="shared" si="8"/>
        <v>335715.9</v>
      </c>
      <c r="I16" s="9">
        <f t="shared" si="8"/>
        <v>-3869</v>
      </c>
      <c r="J16" s="9">
        <f t="shared" ref="J16:K16" si="9">J17+J18+J19+J20+J21+J22</f>
        <v>331846.90000000002</v>
      </c>
      <c r="K16" s="9">
        <f t="shared" si="9"/>
        <v>331846.90000000002</v>
      </c>
    </row>
    <row r="17" spans="1:11" x14ac:dyDescent="0.2">
      <c r="A17" s="3" t="s">
        <v>132</v>
      </c>
      <c r="B17" s="11">
        <v>222309</v>
      </c>
      <c r="C17" s="11">
        <f>D17-B17</f>
        <v>0</v>
      </c>
      <c r="D17" s="11">
        <v>222309</v>
      </c>
      <c r="E17" s="11">
        <f>F17-D17</f>
        <v>0</v>
      </c>
      <c r="F17" s="11">
        <v>222309</v>
      </c>
      <c r="G17" s="11">
        <f>H17-F17</f>
        <v>0</v>
      </c>
      <c r="H17" s="11">
        <v>222309</v>
      </c>
      <c r="I17" s="11">
        <f>J17-H17</f>
        <v>1953.5</v>
      </c>
      <c r="J17" s="11">
        <v>224262.5</v>
      </c>
      <c r="K17" s="11">
        <v>224262.5</v>
      </c>
    </row>
    <row r="18" spans="1:11" ht="25.5" x14ac:dyDescent="0.2">
      <c r="A18" s="3" t="s">
        <v>133</v>
      </c>
      <c r="B18" s="10">
        <v>8428</v>
      </c>
      <c r="C18" s="11">
        <f t="shared" ref="C18:C22" si="10">D18-B18</f>
        <v>0</v>
      </c>
      <c r="D18" s="10">
        <v>8428</v>
      </c>
      <c r="E18" s="11">
        <f t="shared" ref="E18:E22" si="11">F18-D18</f>
        <v>0</v>
      </c>
      <c r="F18" s="10">
        <v>8428</v>
      </c>
      <c r="G18" s="11">
        <f t="shared" ref="G18:G22" si="12">H18-F18</f>
        <v>0</v>
      </c>
      <c r="H18" s="10">
        <v>8428</v>
      </c>
      <c r="I18" s="11">
        <f t="shared" ref="I18:I22" si="13">J18-H18</f>
        <v>1622</v>
      </c>
      <c r="J18" s="10">
        <v>10050</v>
      </c>
      <c r="K18" s="10">
        <v>10050</v>
      </c>
    </row>
    <row r="19" spans="1:11" ht="27" customHeight="1" x14ac:dyDescent="0.2">
      <c r="A19" s="3" t="s">
        <v>134</v>
      </c>
      <c r="B19" s="10">
        <v>1045</v>
      </c>
      <c r="C19" s="11">
        <f t="shared" si="10"/>
        <v>1515.7</v>
      </c>
      <c r="D19" s="11">
        <v>2560.6999999999998</v>
      </c>
      <c r="E19" s="11">
        <f t="shared" si="11"/>
        <v>0</v>
      </c>
      <c r="F19" s="11">
        <v>2560.6999999999998</v>
      </c>
      <c r="G19" s="11">
        <f t="shared" si="12"/>
        <v>2.4</v>
      </c>
      <c r="H19" s="11">
        <v>2563.1</v>
      </c>
      <c r="I19" s="11">
        <f t="shared" si="13"/>
        <v>1521.3</v>
      </c>
      <c r="J19" s="11">
        <v>4084.4</v>
      </c>
      <c r="K19" s="11">
        <v>4084.4</v>
      </c>
    </row>
    <row r="20" spans="1:11" ht="25.5" x14ac:dyDescent="0.2">
      <c r="A20" s="3" t="s">
        <v>135</v>
      </c>
      <c r="B20" s="11">
        <v>86730</v>
      </c>
      <c r="C20" s="11">
        <f t="shared" si="10"/>
        <v>0</v>
      </c>
      <c r="D20" s="11">
        <v>86730</v>
      </c>
      <c r="E20" s="11">
        <f t="shared" si="11"/>
        <v>0</v>
      </c>
      <c r="F20" s="11">
        <v>86730</v>
      </c>
      <c r="G20" s="11">
        <f t="shared" si="12"/>
        <v>0</v>
      </c>
      <c r="H20" s="11">
        <v>86730</v>
      </c>
      <c r="I20" s="11">
        <f t="shared" si="13"/>
        <v>-20005.8</v>
      </c>
      <c r="J20" s="11">
        <v>66724.2</v>
      </c>
      <c r="K20" s="11">
        <v>66724.2</v>
      </c>
    </row>
    <row r="21" spans="1:11" x14ac:dyDescent="0.2">
      <c r="A21" s="3" t="s">
        <v>136</v>
      </c>
      <c r="B21" s="11">
        <v>8410.7999999999993</v>
      </c>
      <c r="C21" s="11">
        <f t="shared" si="10"/>
        <v>0</v>
      </c>
      <c r="D21" s="11">
        <v>8410.7999999999993</v>
      </c>
      <c r="E21" s="11">
        <f t="shared" si="11"/>
        <v>0</v>
      </c>
      <c r="F21" s="11">
        <v>8410.7999999999993</v>
      </c>
      <c r="G21" s="11">
        <f t="shared" si="12"/>
        <v>7275</v>
      </c>
      <c r="H21" s="11">
        <v>15685.8</v>
      </c>
      <c r="I21" s="11">
        <f t="shared" si="13"/>
        <v>10500</v>
      </c>
      <c r="J21" s="11">
        <v>26185.8</v>
      </c>
      <c r="K21" s="11">
        <v>26185.8</v>
      </c>
    </row>
    <row r="22" spans="1:11" ht="16.5" customHeight="1" x14ac:dyDescent="0.2">
      <c r="A22" s="3" t="s">
        <v>137</v>
      </c>
      <c r="B22" s="11">
        <v>0</v>
      </c>
      <c r="C22" s="11">
        <f t="shared" si="10"/>
        <v>0</v>
      </c>
      <c r="D22" s="11">
        <v>0</v>
      </c>
      <c r="E22" s="11">
        <f t="shared" si="11"/>
        <v>0</v>
      </c>
      <c r="F22" s="11">
        <v>0</v>
      </c>
      <c r="G22" s="11">
        <f t="shared" si="12"/>
        <v>0</v>
      </c>
      <c r="H22" s="11">
        <v>0</v>
      </c>
      <c r="I22" s="11">
        <f t="shared" si="13"/>
        <v>540</v>
      </c>
      <c r="J22" s="11">
        <v>540</v>
      </c>
      <c r="K22" s="11">
        <v>540</v>
      </c>
    </row>
    <row r="23" spans="1:11" ht="14.25" customHeight="1" x14ac:dyDescent="0.2">
      <c r="A23" s="4" t="s">
        <v>148</v>
      </c>
      <c r="B23" s="9">
        <f t="shared" ref="B23:K23" si="14">B24+B31+B30</f>
        <v>2695705.5</v>
      </c>
      <c r="C23" s="9">
        <f t="shared" si="14"/>
        <v>168070.3</v>
      </c>
      <c r="D23" s="9">
        <f t="shared" si="14"/>
        <v>2863775.8</v>
      </c>
      <c r="E23" s="9">
        <f t="shared" si="14"/>
        <v>960381.7</v>
      </c>
      <c r="F23" s="9">
        <f t="shared" si="14"/>
        <v>3824157.5</v>
      </c>
      <c r="G23" s="9">
        <f t="shared" si="14"/>
        <v>220763.2</v>
      </c>
      <c r="H23" s="9">
        <f t="shared" si="14"/>
        <v>4044920.7</v>
      </c>
      <c r="I23" s="9">
        <f t="shared" si="14"/>
        <v>-17111.400000000001</v>
      </c>
      <c r="J23" s="9">
        <f t="shared" si="14"/>
        <v>4027809.3</v>
      </c>
      <c r="K23" s="9">
        <f t="shared" si="14"/>
        <v>4026458.1</v>
      </c>
    </row>
    <row r="24" spans="1:11" ht="39.75" customHeight="1" x14ac:dyDescent="0.2">
      <c r="A24" s="5" t="s">
        <v>149</v>
      </c>
      <c r="B24" s="11">
        <f>B26+B27+B28+B29</f>
        <v>2695705.5</v>
      </c>
      <c r="C24" s="11">
        <f t="shared" ref="C24:J24" si="15">C26+C27+C28+C29</f>
        <v>153321</v>
      </c>
      <c r="D24" s="11">
        <f t="shared" si="15"/>
        <v>2849026.5</v>
      </c>
      <c r="E24" s="11">
        <f t="shared" si="15"/>
        <v>957781.7</v>
      </c>
      <c r="F24" s="11">
        <f t="shared" si="15"/>
        <v>3806808.2</v>
      </c>
      <c r="G24" s="11">
        <f t="shared" si="15"/>
        <v>220444.2</v>
      </c>
      <c r="H24" s="11">
        <f t="shared" si="15"/>
        <v>4027252.4</v>
      </c>
      <c r="I24" s="11">
        <f t="shared" si="15"/>
        <v>-17759.099999999999</v>
      </c>
      <c r="J24" s="11">
        <f t="shared" si="15"/>
        <v>4009493.3</v>
      </c>
      <c r="K24" s="11">
        <f t="shared" ref="K24" si="16">K26+K27+K28+K29</f>
        <v>4008142.1</v>
      </c>
    </row>
    <row r="25" spans="1:11" x14ac:dyDescent="0.2">
      <c r="A25" s="6" t="s">
        <v>150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">
      <c r="A26" s="6" t="s">
        <v>151</v>
      </c>
      <c r="B26" s="11">
        <v>425356.4</v>
      </c>
      <c r="C26" s="11">
        <f>D26-B26</f>
        <v>0</v>
      </c>
      <c r="D26" s="11">
        <v>425356.4</v>
      </c>
      <c r="E26" s="11">
        <f>F26-D26</f>
        <v>107522.5</v>
      </c>
      <c r="F26" s="11">
        <v>532878.9</v>
      </c>
      <c r="G26" s="11">
        <f>H26-F26</f>
        <v>0</v>
      </c>
      <c r="H26" s="11">
        <v>532878.9</v>
      </c>
      <c r="I26" s="11">
        <f>J26-H26</f>
        <v>0</v>
      </c>
      <c r="J26" s="11">
        <v>532878.9</v>
      </c>
      <c r="K26" s="11">
        <v>532878.9</v>
      </c>
    </row>
    <row r="27" spans="1:11" x14ac:dyDescent="0.2">
      <c r="A27" s="6" t="s">
        <v>152</v>
      </c>
      <c r="B27" s="11">
        <v>587214.30000000005</v>
      </c>
      <c r="C27" s="11">
        <f t="shared" ref="C27:C31" si="17">D27-B27</f>
        <v>74007.7</v>
      </c>
      <c r="D27" s="11">
        <v>661222</v>
      </c>
      <c r="E27" s="11">
        <f t="shared" ref="E27:E31" si="18">F27-D27</f>
        <v>746503.1</v>
      </c>
      <c r="F27" s="11">
        <v>1407725.1</v>
      </c>
      <c r="G27" s="11">
        <f t="shared" ref="G27:G31" si="19">H27-F27</f>
        <v>218800</v>
      </c>
      <c r="H27" s="11">
        <v>1626525.1</v>
      </c>
      <c r="I27" s="11">
        <f t="shared" ref="I27:I31" si="20">J27-H27</f>
        <v>-457.2</v>
      </c>
      <c r="J27" s="11">
        <v>1626067.9</v>
      </c>
      <c r="K27" s="11">
        <v>1626067.9</v>
      </c>
    </row>
    <row r="28" spans="1:11" x14ac:dyDescent="0.2">
      <c r="A28" s="6" t="s">
        <v>153</v>
      </c>
      <c r="B28" s="11">
        <v>1680213.4</v>
      </c>
      <c r="C28" s="11">
        <f t="shared" si="17"/>
        <v>36095.199999999997</v>
      </c>
      <c r="D28" s="11">
        <v>1716308.6</v>
      </c>
      <c r="E28" s="11">
        <f t="shared" si="18"/>
        <v>101067.6</v>
      </c>
      <c r="F28" s="11">
        <v>1817376.2</v>
      </c>
      <c r="G28" s="11">
        <f t="shared" si="19"/>
        <v>1479.2</v>
      </c>
      <c r="H28" s="11">
        <v>1818855.4</v>
      </c>
      <c r="I28" s="11">
        <f t="shared" si="20"/>
        <v>-17314</v>
      </c>
      <c r="J28" s="11">
        <v>1801541.4</v>
      </c>
      <c r="K28" s="11">
        <v>1800190.2</v>
      </c>
    </row>
    <row r="29" spans="1:11" x14ac:dyDescent="0.2">
      <c r="A29" s="6" t="s">
        <v>154</v>
      </c>
      <c r="B29" s="11">
        <v>2921.4</v>
      </c>
      <c r="C29" s="11">
        <f t="shared" si="17"/>
        <v>43218.1</v>
      </c>
      <c r="D29" s="11">
        <v>46139.5</v>
      </c>
      <c r="E29" s="11">
        <f t="shared" si="18"/>
        <v>2688.5</v>
      </c>
      <c r="F29" s="11">
        <v>48828</v>
      </c>
      <c r="G29" s="11">
        <f t="shared" si="19"/>
        <v>165</v>
      </c>
      <c r="H29" s="11">
        <v>48993</v>
      </c>
      <c r="I29" s="11">
        <f t="shared" si="20"/>
        <v>12.1</v>
      </c>
      <c r="J29" s="11">
        <v>49005.1</v>
      </c>
      <c r="K29" s="11">
        <v>49005.1</v>
      </c>
    </row>
    <row r="30" spans="1:11" x14ac:dyDescent="0.2">
      <c r="A30" s="5" t="s">
        <v>157</v>
      </c>
      <c r="B30" s="11">
        <v>0</v>
      </c>
      <c r="C30" s="11">
        <f t="shared" si="17"/>
        <v>16265</v>
      </c>
      <c r="D30" s="11">
        <v>16265</v>
      </c>
      <c r="E30" s="11">
        <f t="shared" si="18"/>
        <v>2600</v>
      </c>
      <c r="F30" s="11">
        <v>18865</v>
      </c>
      <c r="G30" s="11">
        <f t="shared" si="19"/>
        <v>321.39999999999998</v>
      </c>
      <c r="H30" s="11">
        <v>19186.400000000001</v>
      </c>
      <c r="I30" s="11">
        <f t="shared" si="20"/>
        <v>650</v>
      </c>
      <c r="J30" s="11">
        <v>19836.400000000001</v>
      </c>
      <c r="K30" s="11">
        <v>19836.400000000001</v>
      </c>
    </row>
    <row r="31" spans="1:11" ht="38.25" x14ac:dyDescent="0.2">
      <c r="A31" s="5" t="s">
        <v>158</v>
      </c>
      <c r="B31" s="11">
        <v>0</v>
      </c>
      <c r="C31" s="11">
        <f t="shared" si="17"/>
        <v>-1515.7</v>
      </c>
      <c r="D31" s="11">
        <v>-1515.7</v>
      </c>
      <c r="E31" s="11">
        <f t="shared" si="18"/>
        <v>0</v>
      </c>
      <c r="F31" s="11">
        <v>-1515.7</v>
      </c>
      <c r="G31" s="11">
        <f t="shared" si="19"/>
        <v>-2.4</v>
      </c>
      <c r="H31" s="11">
        <v>-1518.1</v>
      </c>
      <c r="I31" s="11">
        <f t="shared" si="20"/>
        <v>-2.2999999999999998</v>
      </c>
      <c r="J31" s="11">
        <v>-1520.4</v>
      </c>
      <c r="K31" s="11">
        <v>-1520.4</v>
      </c>
    </row>
    <row r="33" spans="5:5" x14ac:dyDescent="0.2">
      <c r="E33" s="16"/>
    </row>
  </sheetData>
  <mergeCells count="13">
    <mergeCell ref="I1:K1"/>
    <mergeCell ref="A3:K3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</mergeCells>
  <pageMargins left="0.59055118110236227" right="0.11811023622047245" top="0.35433070866141736" bottom="0.35433070866141736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85546875" defaultRowHeight="12.75" x14ac:dyDescent="0.2"/>
  <cols>
    <col min="1" max="1" width="27.42578125" style="17" customWidth="1"/>
    <col min="2" max="2" width="7.5703125" style="17" customWidth="1"/>
    <col min="3" max="4" width="16" style="17" customWidth="1"/>
    <col min="5" max="6" width="16.7109375" style="17" customWidth="1"/>
    <col min="7" max="13" width="16" style="17" customWidth="1"/>
    <col min="14" max="14" width="17" style="17" customWidth="1"/>
    <col min="15" max="16384" width="8.85546875" style="17"/>
  </cols>
  <sheetData>
    <row r="1" spans="1:14" ht="24.6" customHeight="1" x14ac:dyDescent="0.2">
      <c r="A1" s="56" t="s">
        <v>177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">
      <c r="N2" s="18" t="s">
        <v>156</v>
      </c>
    </row>
    <row r="3" spans="1:14" ht="13.15" customHeight="1" x14ac:dyDescent="0.2">
      <c r="A3" s="54" t="s">
        <v>123</v>
      </c>
      <c r="B3" s="54" t="s">
        <v>129</v>
      </c>
      <c r="C3" s="54" t="s">
        <v>175</v>
      </c>
      <c r="D3" s="54" t="s">
        <v>159</v>
      </c>
      <c r="E3" s="55" t="s">
        <v>176</v>
      </c>
      <c r="F3" s="54" t="s">
        <v>159</v>
      </c>
      <c r="G3" s="55" t="s">
        <v>174</v>
      </c>
      <c r="H3" s="54" t="s">
        <v>159</v>
      </c>
      <c r="I3" s="55" t="s">
        <v>170</v>
      </c>
      <c r="J3" s="54" t="s">
        <v>159</v>
      </c>
      <c r="K3" s="55" t="s">
        <v>171</v>
      </c>
      <c r="L3" s="54" t="s">
        <v>160</v>
      </c>
      <c r="M3" s="55" t="s">
        <v>172</v>
      </c>
      <c r="N3" s="55" t="s">
        <v>173</v>
      </c>
    </row>
    <row r="4" spans="1:14" ht="88.5" customHeight="1" x14ac:dyDescent="0.2">
      <c r="A4" s="54"/>
      <c r="B4" s="54"/>
      <c r="C4" s="54"/>
      <c r="D4" s="54"/>
      <c r="E4" s="55"/>
      <c r="F4" s="54"/>
      <c r="G4" s="55"/>
      <c r="H4" s="54"/>
      <c r="I4" s="55"/>
      <c r="J4" s="54"/>
      <c r="K4" s="55"/>
      <c r="L4" s="54"/>
      <c r="M4" s="55"/>
      <c r="N4" s="55"/>
    </row>
    <row r="5" spans="1:14" ht="13.15" customHeight="1" x14ac:dyDescent="0.2">
      <c r="A5" s="38" t="s">
        <v>122</v>
      </c>
      <c r="B5" s="38" t="s">
        <v>121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19">
        <v>14</v>
      </c>
    </row>
    <row r="6" spans="1:14" ht="18" customHeight="1" x14ac:dyDescent="0.2">
      <c r="A6" s="40" t="s">
        <v>127</v>
      </c>
      <c r="B6" s="41"/>
      <c r="C6" s="42">
        <f>C7+C17+C21+C25+C33+C38+C42+C48+C51+C53+C58+C61+C64+C66</f>
        <v>4118675.9</v>
      </c>
      <c r="D6" s="42">
        <f>E6-C6</f>
        <v>17838.2</v>
      </c>
      <c r="E6" s="42">
        <f>E7+E17+E21+E25+E33+E38+E42+E48+E51+E53+E58+E61+E64+E66</f>
        <v>4136514.1</v>
      </c>
      <c r="F6" s="42">
        <f>G6-E6</f>
        <v>169918</v>
      </c>
      <c r="G6" s="42">
        <f>G7+G17+G21+G25+G33+G38+G42+G48+G51+G53+G58+G61+G64+G66</f>
        <v>4306432.0999999996</v>
      </c>
      <c r="H6" s="42">
        <f>I6-G6</f>
        <v>960381.3</v>
      </c>
      <c r="I6" s="42">
        <f t="shared" ref="I6:N6" si="0">I7+I17+I21+I25+I33+I38+I42+I48+I51+I53+I58+I61+I64+I66</f>
        <v>5266813.4000000004</v>
      </c>
      <c r="J6" s="42">
        <f t="shared" si="0"/>
        <v>247808.3</v>
      </c>
      <c r="K6" s="42">
        <f t="shared" si="0"/>
        <v>5514621.7000000002</v>
      </c>
      <c r="L6" s="42">
        <f t="shared" si="0"/>
        <v>83497.899999999994</v>
      </c>
      <c r="M6" s="42">
        <f t="shared" si="0"/>
        <v>5598119.5999999996</v>
      </c>
      <c r="N6" s="42">
        <f t="shared" si="0"/>
        <v>5596768.4000000004</v>
      </c>
    </row>
    <row r="7" spans="1:14" s="23" customFormat="1" x14ac:dyDescent="0.2">
      <c r="A7" s="20" t="s">
        <v>1</v>
      </c>
      <c r="B7" s="21" t="s">
        <v>43</v>
      </c>
      <c r="C7" s="22">
        <f>C8+C9+C10+C11+C12+C13+C14+C15+C16</f>
        <v>406425.1</v>
      </c>
      <c r="D7" s="22">
        <f t="shared" ref="D7:D54" si="1">E7-C7</f>
        <v>-1996.1</v>
      </c>
      <c r="E7" s="22">
        <f t="shared" ref="E7:I7" si="2">E8+E9+E10+E11+E12+E13+E14+E15+E16</f>
        <v>404429</v>
      </c>
      <c r="F7" s="22">
        <f t="shared" ref="F7:F54" si="3">G7-E7</f>
        <v>-9085.2000000000007</v>
      </c>
      <c r="G7" s="22">
        <f t="shared" si="2"/>
        <v>395343.8</v>
      </c>
      <c r="H7" s="22">
        <f t="shared" ref="H7:H54" si="4">I7-G7</f>
        <v>68022.5</v>
      </c>
      <c r="I7" s="22">
        <f t="shared" si="2"/>
        <v>463366.3</v>
      </c>
      <c r="J7" s="22">
        <f>K7-I7</f>
        <v>86.2</v>
      </c>
      <c r="K7" s="22">
        <f>K8+K9+K10+K11+K12+K13+K14+K15+K16</f>
        <v>463452.5</v>
      </c>
      <c r="L7" s="22">
        <f>M7-K7</f>
        <v>2114.8000000000002</v>
      </c>
      <c r="M7" s="22">
        <f>M8+M9+M10+M11+M12+M13+M14+M15+M16</f>
        <v>465567.3</v>
      </c>
      <c r="N7" s="22">
        <f>N8+N9+N10+N11+N12+N13+N14+N15+N16</f>
        <v>465567.3</v>
      </c>
    </row>
    <row r="8" spans="1:14" ht="54.6" customHeight="1" x14ac:dyDescent="0.2">
      <c r="A8" s="24" t="s">
        <v>2</v>
      </c>
      <c r="B8" s="25" t="s">
        <v>44</v>
      </c>
      <c r="C8" s="43">
        <v>4917.6000000000004</v>
      </c>
      <c r="D8" s="26">
        <f>E8-C8</f>
        <v>0</v>
      </c>
      <c r="E8" s="26">
        <v>4917.6000000000004</v>
      </c>
      <c r="F8" s="26">
        <f t="shared" si="3"/>
        <v>0</v>
      </c>
      <c r="G8" s="26">
        <v>4917.6000000000004</v>
      </c>
      <c r="H8" s="26">
        <f t="shared" si="4"/>
        <v>210.7</v>
      </c>
      <c r="I8" s="26">
        <v>5128.3</v>
      </c>
      <c r="J8" s="26">
        <f>K8-I8</f>
        <v>0</v>
      </c>
      <c r="K8" s="26">
        <v>5128.3</v>
      </c>
      <c r="L8" s="26">
        <f>M8-K8</f>
        <v>197.7</v>
      </c>
      <c r="M8" s="26">
        <v>5326</v>
      </c>
      <c r="N8" s="43">
        <v>5326</v>
      </c>
    </row>
    <row r="9" spans="1:14" ht="84.75" customHeight="1" x14ac:dyDescent="0.2">
      <c r="A9" s="24" t="s">
        <v>3</v>
      </c>
      <c r="B9" s="25" t="s">
        <v>45</v>
      </c>
      <c r="C9" s="43">
        <v>17929.7</v>
      </c>
      <c r="D9" s="26">
        <f t="shared" si="1"/>
        <v>0</v>
      </c>
      <c r="E9" s="26">
        <v>17929.7</v>
      </c>
      <c r="F9" s="26">
        <f t="shared" si="3"/>
        <v>0</v>
      </c>
      <c r="G9" s="26">
        <v>17929.7</v>
      </c>
      <c r="H9" s="26">
        <f t="shared" si="4"/>
        <v>1037.9000000000001</v>
      </c>
      <c r="I9" s="26">
        <v>18967.599999999999</v>
      </c>
      <c r="J9" s="26">
        <f t="shared" ref="J9:L54" si="5">K9-I9</f>
        <v>0</v>
      </c>
      <c r="K9" s="26">
        <v>18967.599999999999</v>
      </c>
      <c r="L9" s="26">
        <f t="shared" si="5"/>
        <v>269.7</v>
      </c>
      <c r="M9" s="26">
        <v>19237.3</v>
      </c>
      <c r="N9" s="37">
        <v>19237.3</v>
      </c>
    </row>
    <row r="10" spans="1:14" ht="108" customHeight="1" x14ac:dyDescent="0.2">
      <c r="A10" s="24" t="s">
        <v>4</v>
      </c>
      <c r="B10" s="25" t="s">
        <v>46</v>
      </c>
      <c r="C10" s="43">
        <v>159066.5</v>
      </c>
      <c r="D10" s="26">
        <f t="shared" si="1"/>
        <v>0</v>
      </c>
      <c r="E10" s="26">
        <v>159066.5</v>
      </c>
      <c r="F10" s="26">
        <f t="shared" si="3"/>
        <v>996.3</v>
      </c>
      <c r="G10" s="26">
        <v>160062.79999999999</v>
      </c>
      <c r="H10" s="26">
        <f t="shared" si="4"/>
        <v>2732.4</v>
      </c>
      <c r="I10" s="26">
        <v>162795.20000000001</v>
      </c>
      <c r="J10" s="26">
        <f t="shared" si="5"/>
        <v>0</v>
      </c>
      <c r="K10" s="26">
        <v>162795.20000000001</v>
      </c>
      <c r="L10" s="26">
        <f t="shared" si="5"/>
        <v>227.8</v>
      </c>
      <c r="M10" s="26">
        <v>163023</v>
      </c>
      <c r="N10" s="37">
        <v>163023</v>
      </c>
    </row>
    <row r="11" spans="1:14" ht="15" customHeight="1" x14ac:dyDescent="0.2">
      <c r="A11" s="24" t="s">
        <v>5</v>
      </c>
      <c r="B11" s="25" t="s">
        <v>47</v>
      </c>
      <c r="C11" s="43">
        <v>62</v>
      </c>
      <c r="D11" s="26">
        <f t="shared" si="1"/>
        <v>0</v>
      </c>
      <c r="E11" s="26">
        <v>62</v>
      </c>
      <c r="F11" s="26">
        <f t="shared" si="3"/>
        <v>0</v>
      </c>
      <c r="G11" s="26">
        <v>62</v>
      </c>
      <c r="H11" s="26">
        <f t="shared" si="4"/>
        <v>0</v>
      </c>
      <c r="I11" s="26">
        <v>62</v>
      </c>
      <c r="J11" s="26">
        <f t="shared" si="5"/>
        <v>0</v>
      </c>
      <c r="K11" s="26">
        <v>62</v>
      </c>
      <c r="L11" s="26">
        <f t="shared" si="5"/>
        <v>0</v>
      </c>
      <c r="M11" s="26">
        <v>62</v>
      </c>
      <c r="N11" s="37">
        <v>62</v>
      </c>
    </row>
    <row r="12" spans="1:14" ht="81" customHeight="1" x14ac:dyDescent="0.2">
      <c r="A12" s="24" t="s">
        <v>6</v>
      </c>
      <c r="B12" s="25" t="s">
        <v>48</v>
      </c>
      <c r="C12" s="43">
        <v>39071.199999999997</v>
      </c>
      <c r="D12" s="26">
        <f t="shared" si="1"/>
        <v>0</v>
      </c>
      <c r="E12" s="26">
        <v>39071.199999999997</v>
      </c>
      <c r="F12" s="26">
        <f t="shared" si="3"/>
        <v>-76</v>
      </c>
      <c r="G12" s="26">
        <v>38995.199999999997</v>
      </c>
      <c r="H12" s="26">
        <f t="shared" si="4"/>
        <v>4375.2</v>
      </c>
      <c r="I12" s="26">
        <v>43370.400000000001</v>
      </c>
      <c r="J12" s="26">
        <f t="shared" si="5"/>
        <v>-0.1</v>
      </c>
      <c r="K12" s="26">
        <v>43370.3</v>
      </c>
      <c r="L12" s="26">
        <f t="shared" si="5"/>
        <v>-4.3</v>
      </c>
      <c r="M12" s="26">
        <v>43366</v>
      </c>
      <c r="N12" s="37">
        <v>43366</v>
      </c>
    </row>
    <row r="13" spans="1:14" ht="28.9" customHeight="1" x14ac:dyDescent="0.2">
      <c r="A13" s="24" t="s">
        <v>7</v>
      </c>
      <c r="B13" s="25" t="s">
        <v>49</v>
      </c>
      <c r="C13" s="43"/>
      <c r="D13" s="26">
        <f t="shared" si="1"/>
        <v>0</v>
      </c>
      <c r="E13" s="26"/>
      <c r="F13" s="26">
        <f t="shared" si="3"/>
        <v>0</v>
      </c>
      <c r="G13" s="26"/>
      <c r="H13" s="26">
        <f t="shared" si="4"/>
        <v>0</v>
      </c>
      <c r="I13" s="26"/>
      <c r="J13" s="26">
        <f t="shared" si="5"/>
        <v>0</v>
      </c>
      <c r="K13" s="26"/>
      <c r="L13" s="26">
        <f t="shared" si="5"/>
        <v>0</v>
      </c>
      <c r="M13" s="26"/>
      <c r="N13" s="37">
        <v>0</v>
      </c>
    </row>
    <row r="14" spans="1:14" x14ac:dyDescent="0.2">
      <c r="A14" s="24" t="s">
        <v>9</v>
      </c>
      <c r="B14" s="25" t="s">
        <v>50</v>
      </c>
      <c r="C14" s="43">
        <v>2000</v>
      </c>
      <c r="D14" s="26">
        <f t="shared" si="1"/>
        <v>0</v>
      </c>
      <c r="E14" s="26">
        <v>2000</v>
      </c>
      <c r="F14" s="26">
        <f t="shared" si="3"/>
        <v>-1000</v>
      </c>
      <c r="G14" s="26">
        <v>1000</v>
      </c>
      <c r="H14" s="26">
        <f t="shared" si="4"/>
        <v>0</v>
      </c>
      <c r="I14" s="26">
        <v>1000</v>
      </c>
      <c r="J14" s="26">
        <f t="shared" si="5"/>
        <v>-300</v>
      </c>
      <c r="K14" s="26">
        <v>700</v>
      </c>
      <c r="L14" s="26">
        <f t="shared" si="5"/>
        <v>0</v>
      </c>
      <c r="M14" s="26">
        <v>700</v>
      </c>
      <c r="N14" s="37">
        <v>700</v>
      </c>
    </row>
    <row r="15" spans="1:14" ht="52.5" customHeight="1" x14ac:dyDescent="0.2">
      <c r="A15" s="24" t="s">
        <v>10</v>
      </c>
      <c r="B15" s="25" t="s">
        <v>51</v>
      </c>
      <c r="C15" s="26"/>
      <c r="D15" s="26">
        <f t="shared" si="1"/>
        <v>0</v>
      </c>
      <c r="E15" s="26"/>
      <c r="F15" s="26">
        <f t="shared" si="3"/>
        <v>0</v>
      </c>
      <c r="G15" s="26"/>
      <c r="H15" s="26"/>
      <c r="I15" s="26"/>
      <c r="J15" s="26">
        <f t="shared" si="5"/>
        <v>0</v>
      </c>
      <c r="K15" s="26"/>
      <c r="L15" s="26">
        <f t="shared" si="5"/>
        <v>0</v>
      </c>
      <c r="M15" s="26"/>
      <c r="N15" s="27"/>
    </row>
    <row r="16" spans="1:14" ht="26.25" customHeight="1" x14ac:dyDescent="0.2">
      <c r="A16" s="24" t="s">
        <v>11</v>
      </c>
      <c r="B16" s="25" t="s">
        <v>92</v>
      </c>
      <c r="C16" s="43">
        <v>183378.1</v>
      </c>
      <c r="D16" s="26">
        <f t="shared" si="1"/>
        <v>-1996.1</v>
      </c>
      <c r="E16" s="26">
        <v>181382</v>
      </c>
      <c r="F16" s="26">
        <f t="shared" si="3"/>
        <v>-9005.5</v>
      </c>
      <c r="G16" s="26">
        <v>172376.5</v>
      </c>
      <c r="H16" s="26">
        <f t="shared" si="4"/>
        <v>59666.3</v>
      </c>
      <c r="I16" s="26">
        <v>232042.8</v>
      </c>
      <c r="J16" s="26">
        <f t="shared" si="5"/>
        <v>386.3</v>
      </c>
      <c r="K16" s="26">
        <v>232429.1</v>
      </c>
      <c r="L16" s="26">
        <f t="shared" si="5"/>
        <v>1423.9</v>
      </c>
      <c r="M16" s="26">
        <v>233853</v>
      </c>
      <c r="N16" s="37">
        <v>233853</v>
      </c>
    </row>
    <row r="17" spans="1:14" s="23" customFormat="1" ht="15.75" hidden="1" customHeight="1" x14ac:dyDescent="0.2">
      <c r="A17" s="20" t="s">
        <v>12</v>
      </c>
      <c r="B17" s="21" t="s">
        <v>52</v>
      </c>
      <c r="C17" s="22">
        <f>C19</f>
        <v>0</v>
      </c>
      <c r="D17" s="22">
        <f t="shared" si="1"/>
        <v>0</v>
      </c>
      <c r="E17" s="22">
        <f t="shared" ref="E17:I17" si="6">E19</f>
        <v>0</v>
      </c>
      <c r="F17" s="22">
        <f t="shared" si="3"/>
        <v>0</v>
      </c>
      <c r="G17" s="22">
        <f t="shared" si="6"/>
        <v>0</v>
      </c>
      <c r="H17" s="22">
        <f t="shared" si="4"/>
        <v>0</v>
      </c>
      <c r="I17" s="22">
        <f t="shared" si="6"/>
        <v>0</v>
      </c>
      <c r="J17" s="22">
        <f t="shared" si="5"/>
        <v>0</v>
      </c>
      <c r="K17" s="22">
        <f>K19</f>
        <v>0</v>
      </c>
      <c r="L17" s="22">
        <f t="shared" si="5"/>
        <v>0</v>
      </c>
      <c r="M17" s="22"/>
      <c r="N17" s="28"/>
    </row>
    <row r="18" spans="1:14" ht="80.25" hidden="1" customHeight="1" x14ac:dyDescent="0.2">
      <c r="A18" s="24" t="s">
        <v>91</v>
      </c>
      <c r="B18" s="25" t="s">
        <v>90</v>
      </c>
      <c r="C18" s="26"/>
      <c r="D18" s="26">
        <f t="shared" si="1"/>
        <v>0</v>
      </c>
      <c r="E18" s="26"/>
      <c r="F18" s="26">
        <f t="shared" si="3"/>
        <v>0</v>
      </c>
      <c r="G18" s="26"/>
      <c r="H18" s="26">
        <f t="shared" si="4"/>
        <v>0</v>
      </c>
      <c r="I18" s="26"/>
      <c r="J18" s="22">
        <f t="shared" si="5"/>
        <v>0</v>
      </c>
      <c r="K18" s="26"/>
      <c r="L18" s="22">
        <f t="shared" si="5"/>
        <v>0</v>
      </c>
      <c r="M18" s="26"/>
      <c r="N18" s="29"/>
    </row>
    <row r="19" spans="1:14" ht="25.5" hidden="1" x14ac:dyDescent="0.2">
      <c r="A19" s="24" t="s">
        <v>13</v>
      </c>
      <c r="B19" s="25" t="s">
        <v>53</v>
      </c>
      <c r="C19" s="26"/>
      <c r="D19" s="26">
        <f t="shared" si="1"/>
        <v>0</v>
      </c>
      <c r="E19" s="26"/>
      <c r="F19" s="26">
        <f t="shared" si="3"/>
        <v>0</v>
      </c>
      <c r="G19" s="26"/>
      <c r="H19" s="26">
        <f t="shared" si="4"/>
        <v>0</v>
      </c>
      <c r="I19" s="26"/>
      <c r="J19" s="26">
        <f t="shared" si="5"/>
        <v>0</v>
      </c>
      <c r="K19" s="26"/>
      <c r="L19" s="26">
        <f t="shared" si="5"/>
        <v>0</v>
      </c>
      <c r="M19" s="26"/>
      <c r="N19" s="29"/>
    </row>
    <row r="20" spans="1:14" ht="30" hidden="1" customHeight="1" x14ac:dyDescent="0.2">
      <c r="A20" s="24" t="s">
        <v>89</v>
      </c>
      <c r="B20" s="25" t="s">
        <v>88</v>
      </c>
      <c r="C20" s="26"/>
      <c r="D20" s="26">
        <f t="shared" si="1"/>
        <v>0</v>
      </c>
      <c r="E20" s="26"/>
      <c r="F20" s="26">
        <f t="shared" si="3"/>
        <v>0</v>
      </c>
      <c r="G20" s="26"/>
      <c r="H20" s="26">
        <f t="shared" si="4"/>
        <v>0</v>
      </c>
      <c r="I20" s="26"/>
      <c r="J20" s="22">
        <f t="shared" si="5"/>
        <v>0</v>
      </c>
      <c r="K20" s="26"/>
      <c r="L20" s="22">
        <f t="shared" si="5"/>
        <v>0</v>
      </c>
      <c r="M20" s="26"/>
      <c r="N20" s="29"/>
    </row>
    <row r="21" spans="1:14" s="23" customFormat="1" ht="54.75" customHeight="1" x14ac:dyDescent="0.2">
      <c r="A21" s="20" t="s">
        <v>14</v>
      </c>
      <c r="B21" s="21" t="s">
        <v>54</v>
      </c>
      <c r="C21" s="22">
        <f t="shared" ref="C21:M21" si="7">C22+C23+C24</f>
        <v>42486.7</v>
      </c>
      <c r="D21" s="22">
        <f t="shared" si="7"/>
        <v>0</v>
      </c>
      <c r="E21" s="22">
        <f t="shared" si="7"/>
        <v>42486.7</v>
      </c>
      <c r="F21" s="22">
        <f t="shared" si="7"/>
        <v>368.3</v>
      </c>
      <c r="G21" s="22">
        <f t="shared" si="7"/>
        <v>42855</v>
      </c>
      <c r="H21" s="22">
        <f t="shared" si="7"/>
        <v>1516.6</v>
      </c>
      <c r="I21" s="22">
        <f t="shared" si="7"/>
        <v>44371.6</v>
      </c>
      <c r="J21" s="22">
        <f t="shared" si="7"/>
        <v>0</v>
      </c>
      <c r="K21" s="22">
        <f t="shared" si="7"/>
        <v>44371.6</v>
      </c>
      <c r="L21" s="22">
        <f t="shared" si="7"/>
        <v>-600</v>
      </c>
      <c r="M21" s="22">
        <f t="shared" si="7"/>
        <v>43771.6</v>
      </c>
      <c r="N21" s="22">
        <f>N22+N23+N24</f>
        <v>43771.6</v>
      </c>
    </row>
    <row r="22" spans="1:14" ht="15" customHeight="1" x14ac:dyDescent="0.2">
      <c r="A22" s="24" t="s">
        <v>120</v>
      </c>
      <c r="B22" s="25" t="s">
        <v>119</v>
      </c>
      <c r="C22" s="43">
        <v>6931.8</v>
      </c>
      <c r="D22" s="26">
        <f t="shared" si="1"/>
        <v>0</v>
      </c>
      <c r="E22" s="26">
        <v>6931.8</v>
      </c>
      <c r="F22" s="26">
        <f t="shared" si="3"/>
        <v>0</v>
      </c>
      <c r="G22" s="26">
        <v>6931.8</v>
      </c>
      <c r="H22" s="26">
        <f t="shared" si="4"/>
        <v>211.5</v>
      </c>
      <c r="I22" s="26">
        <v>7143.3</v>
      </c>
      <c r="J22" s="26">
        <f t="shared" si="5"/>
        <v>0</v>
      </c>
      <c r="K22" s="26">
        <v>7143.3</v>
      </c>
      <c r="L22" s="26">
        <f t="shared" si="5"/>
        <v>0</v>
      </c>
      <c r="M22" s="26">
        <v>7143.3</v>
      </c>
      <c r="N22" s="37">
        <v>7143.3</v>
      </c>
    </row>
    <row r="23" spans="1:14" ht="71.45" customHeight="1" x14ac:dyDescent="0.2">
      <c r="A23" s="24" t="s">
        <v>124</v>
      </c>
      <c r="B23" s="25" t="s">
        <v>55</v>
      </c>
      <c r="C23" s="43">
        <v>35311.300000000003</v>
      </c>
      <c r="D23" s="26">
        <f t="shared" si="1"/>
        <v>0</v>
      </c>
      <c r="E23" s="26">
        <v>35311.300000000003</v>
      </c>
      <c r="F23" s="26">
        <f t="shared" si="3"/>
        <v>-207.7</v>
      </c>
      <c r="G23" s="26">
        <v>35103.599999999999</v>
      </c>
      <c r="H23" s="26">
        <f t="shared" si="4"/>
        <v>1305.0999999999999</v>
      </c>
      <c r="I23" s="26">
        <v>36408.699999999997</v>
      </c>
      <c r="J23" s="26">
        <f t="shared" si="5"/>
        <v>0</v>
      </c>
      <c r="K23" s="26">
        <v>36408.699999999997</v>
      </c>
      <c r="L23" s="26">
        <f t="shared" si="5"/>
        <v>0</v>
      </c>
      <c r="M23" s="26">
        <v>36408.699999999997</v>
      </c>
      <c r="N23" s="37">
        <v>36408.699999999997</v>
      </c>
    </row>
    <row r="24" spans="1:14" ht="51.75" customHeight="1" x14ac:dyDescent="0.2">
      <c r="A24" s="24" t="s">
        <v>15</v>
      </c>
      <c r="B24" s="25" t="s">
        <v>56</v>
      </c>
      <c r="C24" s="43">
        <v>243.6</v>
      </c>
      <c r="D24" s="26">
        <f t="shared" si="1"/>
        <v>0</v>
      </c>
      <c r="E24" s="26">
        <v>243.6</v>
      </c>
      <c r="F24" s="26">
        <f t="shared" si="3"/>
        <v>576</v>
      </c>
      <c r="G24" s="26">
        <v>819.6</v>
      </c>
      <c r="H24" s="26">
        <f t="shared" si="4"/>
        <v>0</v>
      </c>
      <c r="I24" s="26">
        <v>819.6</v>
      </c>
      <c r="J24" s="26">
        <f t="shared" si="5"/>
        <v>0</v>
      </c>
      <c r="K24" s="26">
        <v>819.6</v>
      </c>
      <c r="L24" s="26">
        <f t="shared" si="5"/>
        <v>-600</v>
      </c>
      <c r="M24" s="26">
        <v>219.6</v>
      </c>
      <c r="N24" s="37">
        <v>219.6</v>
      </c>
    </row>
    <row r="25" spans="1:14" s="23" customFormat="1" ht="16.5" customHeight="1" x14ac:dyDescent="0.2">
      <c r="A25" s="20" t="s">
        <v>16</v>
      </c>
      <c r="B25" s="21" t="s">
        <v>57</v>
      </c>
      <c r="C25" s="22">
        <f>SUM(C26:C32)</f>
        <v>435897.9</v>
      </c>
      <c r="D25" s="22">
        <f t="shared" si="1"/>
        <v>-24123.599999999999</v>
      </c>
      <c r="E25" s="22">
        <f>SUM(E26:E32)</f>
        <v>411774.3</v>
      </c>
      <c r="F25" s="22">
        <f t="shared" si="3"/>
        <v>31088.400000000001</v>
      </c>
      <c r="G25" s="22">
        <f>SUM(G26:G32)</f>
        <v>442862.7</v>
      </c>
      <c r="H25" s="22">
        <f t="shared" si="4"/>
        <v>22137.3</v>
      </c>
      <c r="I25" s="22">
        <f>SUM(I26:I32)</f>
        <v>465000</v>
      </c>
      <c r="J25" s="22">
        <f t="shared" si="5"/>
        <v>-222.4</v>
      </c>
      <c r="K25" s="22">
        <f>SUM(K26:K32)</f>
        <v>464777.6</v>
      </c>
      <c r="L25" s="22">
        <f t="shared" si="5"/>
        <v>31976.6</v>
      </c>
      <c r="M25" s="22">
        <f>SUM(M26:M32)</f>
        <v>496754.2</v>
      </c>
      <c r="N25" s="22">
        <f>SUM(N26:N32)</f>
        <v>496669.5</v>
      </c>
    </row>
    <row r="26" spans="1:14" ht="16.5" customHeight="1" x14ac:dyDescent="0.2">
      <c r="A26" s="24" t="s">
        <v>17</v>
      </c>
      <c r="B26" s="25" t="s">
        <v>58</v>
      </c>
      <c r="C26" s="43">
        <v>2858.9</v>
      </c>
      <c r="D26" s="26">
        <f t="shared" si="1"/>
        <v>0</v>
      </c>
      <c r="E26" s="26">
        <v>2858.9</v>
      </c>
      <c r="F26" s="26">
        <f t="shared" si="3"/>
        <v>0</v>
      </c>
      <c r="G26" s="26">
        <v>2858.9</v>
      </c>
      <c r="H26" s="26">
        <f t="shared" si="4"/>
        <v>-798.3</v>
      </c>
      <c r="I26" s="26">
        <v>2060.6</v>
      </c>
      <c r="J26" s="26">
        <f t="shared" si="5"/>
        <v>0</v>
      </c>
      <c r="K26" s="26">
        <v>2060.6</v>
      </c>
      <c r="L26" s="26">
        <f t="shared" si="5"/>
        <v>12.1</v>
      </c>
      <c r="M26" s="26">
        <v>2072.6999999999998</v>
      </c>
      <c r="N26" s="37">
        <v>2072.6999999999998</v>
      </c>
    </row>
    <row r="27" spans="1:14" ht="25.5" x14ac:dyDescent="0.2">
      <c r="A27" s="24" t="s">
        <v>18</v>
      </c>
      <c r="B27" s="25" t="s">
        <v>59</v>
      </c>
      <c r="C27" s="43">
        <v>3886</v>
      </c>
      <c r="D27" s="26">
        <f t="shared" si="1"/>
        <v>265.5</v>
      </c>
      <c r="E27" s="26">
        <v>4151.5</v>
      </c>
      <c r="F27" s="26">
        <f t="shared" si="3"/>
        <v>-1400</v>
      </c>
      <c r="G27" s="26">
        <v>2751.5</v>
      </c>
      <c r="H27" s="26">
        <f t="shared" si="4"/>
        <v>3996.6</v>
      </c>
      <c r="I27" s="26">
        <v>6748.1</v>
      </c>
      <c r="J27" s="26">
        <f t="shared" si="5"/>
        <v>0</v>
      </c>
      <c r="K27" s="26">
        <v>6748.1</v>
      </c>
      <c r="L27" s="26">
        <f t="shared" si="5"/>
        <v>905.8</v>
      </c>
      <c r="M27" s="26">
        <v>7653.9</v>
      </c>
      <c r="N27" s="37">
        <v>7569.2</v>
      </c>
    </row>
    <row r="28" spans="1:14" ht="15.75" customHeight="1" x14ac:dyDescent="0.2">
      <c r="A28" s="24" t="s">
        <v>19</v>
      </c>
      <c r="B28" s="25" t="s">
        <v>60</v>
      </c>
      <c r="C28" s="43">
        <v>200</v>
      </c>
      <c r="D28" s="26">
        <f t="shared" si="1"/>
        <v>-100</v>
      </c>
      <c r="E28" s="26">
        <v>100</v>
      </c>
      <c r="F28" s="26">
        <f t="shared" si="3"/>
        <v>-100</v>
      </c>
      <c r="G28" s="26"/>
      <c r="H28" s="26">
        <f t="shared" si="4"/>
        <v>0</v>
      </c>
      <c r="I28" s="26"/>
      <c r="J28" s="26">
        <f t="shared" si="5"/>
        <v>0</v>
      </c>
      <c r="K28" s="26"/>
      <c r="L28" s="26">
        <f t="shared" si="5"/>
        <v>0</v>
      </c>
      <c r="M28" s="26"/>
      <c r="N28" s="37">
        <v>0</v>
      </c>
    </row>
    <row r="29" spans="1:14" ht="15.75" customHeight="1" x14ac:dyDescent="0.2">
      <c r="A29" s="24" t="s">
        <v>20</v>
      </c>
      <c r="B29" s="25" t="s">
        <v>61</v>
      </c>
      <c r="C29" s="43">
        <v>7500</v>
      </c>
      <c r="D29" s="26">
        <f t="shared" si="1"/>
        <v>170.8</v>
      </c>
      <c r="E29" s="26">
        <v>7670.8</v>
      </c>
      <c r="F29" s="26">
        <f t="shared" si="3"/>
        <v>-418.8</v>
      </c>
      <c r="G29" s="26">
        <v>7252</v>
      </c>
      <c r="H29" s="26">
        <f t="shared" si="4"/>
        <v>-69.5</v>
      </c>
      <c r="I29" s="26">
        <v>7182.5</v>
      </c>
      <c r="J29" s="26">
        <f t="shared" si="5"/>
        <v>0</v>
      </c>
      <c r="K29" s="26">
        <v>7182.5</v>
      </c>
      <c r="L29" s="26">
        <f t="shared" si="5"/>
        <v>0</v>
      </c>
      <c r="M29" s="26">
        <v>7182.5</v>
      </c>
      <c r="N29" s="37">
        <v>7182.5</v>
      </c>
    </row>
    <row r="30" spans="1:14" ht="26.25" customHeight="1" x14ac:dyDescent="0.2">
      <c r="A30" s="24" t="s">
        <v>93</v>
      </c>
      <c r="B30" s="25" t="s">
        <v>62</v>
      </c>
      <c r="C30" s="43">
        <v>223638.6</v>
      </c>
      <c r="D30" s="26">
        <f t="shared" si="1"/>
        <v>-16277.7</v>
      </c>
      <c r="E30" s="26">
        <v>207360.9</v>
      </c>
      <c r="F30" s="26">
        <f t="shared" si="3"/>
        <v>28021.599999999999</v>
      </c>
      <c r="G30" s="26">
        <v>235382.5</v>
      </c>
      <c r="H30" s="26">
        <f t="shared" si="4"/>
        <v>53755.3</v>
      </c>
      <c r="I30" s="26">
        <v>289137.8</v>
      </c>
      <c r="J30" s="26">
        <f t="shared" si="5"/>
        <v>0</v>
      </c>
      <c r="K30" s="26">
        <v>289137.8</v>
      </c>
      <c r="L30" s="26">
        <f t="shared" si="5"/>
        <v>29342.7</v>
      </c>
      <c r="M30" s="26">
        <v>318480.5</v>
      </c>
      <c r="N30" s="37">
        <v>318480.5</v>
      </c>
    </row>
    <row r="31" spans="1:14" ht="15.75" customHeight="1" x14ac:dyDescent="0.2">
      <c r="A31" s="24" t="s">
        <v>21</v>
      </c>
      <c r="B31" s="25" t="s">
        <v>63</v>
      </c>
      <c r="C31" s="43">
        <v>35379.800000000003</v>
      </c>
      <c r="D31" s="26">
        <f t="shared" si="1"/>
        <v>0</v>
      </c>
      <c r="E31" s="26">
        <v>35379.800000000003</v>
      </c>
      <c r="F31" s="26">
        <f t="shared" si="3"/>
        <v>398.2</v>
      </c>
      <c r="G31" s="26">
        <v>35778</v>
      </c>
      <c r="H31" s="26">
        <f t="shared" si="4"/>
        <v>1621</v>
      </c>
      <c r="I31" s="26">
        <v>37399</v>
      </c>
      <c r="J31" s="26">
        <f t="shared" si="5"/>
        <v>0</v>
      </c>
      <c r="K31" s="26">
        <v>37399</v>
      </c>
      <c r="L31" s="26">
        <f t="shared" si="5"/>
        <v>-258.5</v>
      </c>
      <c r="M31" s="26">
        <v>37140.5</v>
      </c>
      <c r="N31" s="37">
        <v>37140.5</v>
      </c>
    </row>
    <row r="32" spans="1:14" ht="26.25" customHeight="1" x14ac:dyDescent="0.2">
      <c r="A32" s="24" t="s">
        <v>22</v>
      </c>
      <c r="B32" s="25" t="s">
        <v>64</v>
      </c>
      <c r="C32" s="43">
        <v>162434.6</v>
      </c>
      <c r="D32" s="26">
        <f t="shared" si="1"/>
        <v>-8182.2</v>
      </c>
      <c r="E32" s="26">
        <v>154252.4</v>
      </c>
      <c r="F32" s="26">
        <f t="shared" si="3"/>
        <v>4587.3999999999996</v>
      </c>
      <c r="G32" s="26">
        <v>158839.79999999999</v>
      </c>
      <c r="H32" s="26">
        <f t="shared" si="4"/>
        <v>-36367.800000000003</v>
      </c>
      <c r="I32" s="26">
        <v>122472</v>
      </c>
      <c r="J32" s="26">
        <f t="shared" si="5"/>
        <v>-222.4</v>
      </c>
      <c r="K32" s="26">
        <v>122249.60000000001</v>
      </c>
      <c r="L32" s="26">
        <f t="shared" si="5"/>
        <v>1974.5</v>
      </c>
      <c r="M32" s="26">
        <v>124224.1</v>
      </c>
      <c r="N32" s="37">
        <v>124224.1</v>
      </c>
    </row>
    <row r="33" spans="1:14" s="23" customFormat="1" ht="27.75" customHeight="1" x14ac:dyDescent="0.2">
      <c r="A33" s="20" t="s">
        <v>23</v>
      </c>
      <c r="B33" s="21" t="s">
        <v>65</v>
      </c>
      <c r="C33" s="22">
        <f>SUM(C34:C37)</f>
        <v>332108.79999999999</v>
      </c>
      <c r="D33" s="22">
        <f t="shared" si="1"/>
        <v>32900.800000000003</v>
      </c>
      <c r="E33" s="22">
        <f t="shared" ref="E33:I33" si="8">SUM(E34:E37)</f>
        <v>365009.6</v>
      </c>
      <c r="F33" s="22">
        <f t="shared" si="3"/>
        <v>-56162.3</v>
      </c>
      <c r="G33" s="22">
        <f>SUM(G34:G37)</f>
        <v>308847.3</v>
      </c>
      <c r="H33" s="22">
        <f t="shared" si="4"/>
        <v>264527.2</v>
      </c>
      <c r="I33" s="22">
        <f t="shared" si="8"/>
        <v>573374.5</v>
      </c>
      <c r="J33" s="22">
        <f t="shared" si="5"/>
        <v>247701.8</v>
      </c>
      <c r="K33" s="22">
        <f>SUM(K34:K37)</f>
        <v>821076.3</v>
      </c>
      <c r="L33" s="22">
        <f t="shared" si="5"/>
        <v>10634.6</v>
      </c>
      <c r="M33" s="22">
        <f>SUM(M34:M37)</f>
        <v>831710.9</v>
      </c>
      <c r="N33" s="22">
        <f>SUM(N34:N37)</f>
        <v>830444.4</v>
      </c>
    </row>
    <row r="34" spans="1:14" ht="16.5" customHeight="1" x14ac:dyDescent="0.2">
      <c r="A34" s="24" t="s">
        <v>24</v>
      </c>
      <c r="B34" s="25" t="s">
        <v>66</v>
      </c>
      <c r="C34" s="43">
        <v>55160.5</v>
      </c>
      <c r="D34" s="26">
        <f t="shared" si="1"/>
        <v>26351.7</v>
      </c>
      <c r="E34" s="26">
        <v>81512.2</v>
      </c>
      <c r="F34" s="26">
        <f t="shared" si="3"/>
        <v>-3176.2</v>
      </c>
      <c r="G34" s="26">
        <v>78336</v>
      </c>
      <c r="H34" s="26">
        <f t="shared" si="4"/>
        <v>257452.2</v>
      </c>
      <c r="I34" s="26">
        <v>335788.2</v>
      </c>
      <c r="J34" s="26">
        <f t="shared" si="5"/>
        <v>247701.8</v>
      </c>
      <c r="K34" s="26">
        <v>583490</v>
      </c>
      <c r="L34" s="26">
        <f t="shared" si="5"/>
        <v>2635.9</v>
      </c>
      <c r="M34" s="26">
        <v>586125.9</v>
      </c>
      <c r="N34" s="37">
        <v>586125.9</v>
      </c>
    </row>
    <row r="35" spans="1:14" ht="17.25" customHeight="1" x14ac:dyDescent="0.2">
      <c r="A35" s="24" t="s">
        <v>25</v>
      </c>
      <c r="B35" s="25" t="s">
        <v>67</v>
      </c>
      <c r="C35" s="43">
        <v>216330.1</v>
      </c>
      <c r="D35" s="26">
        <f t="shared" si="1"/>
        <v>11138.2</v>
      </c>
      <c r="E35" s="26">
        <v>227468.3</v>
      </c>
      <c r="F35" s="26">
        <f t="shared" si="3"/>
        <v>-55018.7</v>
      </c>
      <c r="G35" s="26">
        <v>172449.6</v>
      </c>
      <c r="H35" s="26">
        <f t="shared" si="4"/>
        <v>7036.2</v>
      </c>
      <c r="I35" s="26">
        <v>179485.8</v>
      </c>
      <c r="J35" s="26">
        <f t="shared" si="5"/>
        <v>0</v>
      </c>
      <c r="K35" s="26">
        <v>179485.8</v>
      </c>
      <c r="L35" s="26">
        <f t="shared" si="5"/>
        <v>7763.1</v>
      </c>
      <c r="M35" s="26">
        <v>187248.9</v>
      </c>
      <c r="N35" s="37">
        <v>185982.4</v>
      </c>
    </row>
    <row r="36" spans="1:14" x14ac:dyDescent="0.2">
      <c r="A36" s="24" t="s">
        <v>126</v>
      </c>
      <c r="B36" s="25" t="s">
        <v>125</v>
      </c>
      <c r="C36" s="43">
        <v>60599.199999999997</v>
      </c>
      <c r="D36" s="26">
        <f t="shared" si="1"/>
        <v>-4589.1000000000004</v>
      </c>
      <c r="E36" s="26">
        <v>56010.1</v>
      </c>
      <c r="F36" s="26">
        <f t="shared" si="3"/>
        <v>2032.6</v>
      </c>
      <c r="G36" s="26">
        <v>58042.7</v>
      </c>
      <c r="H36" s="26">
        <f t="shared" si="4"/>
        <v>40.299999999999997</v>
      </c>
      <c r="I36" s="26">
        <v>58083</v>
      </c>
      <c r="J36" s="26">
        <f t="shared" si="5"/>
        <v>0</v>
      </c>
      <c r="K36" s="26">
        <v>58083</v>
      </c>
      <c r="L36" s="26">
        <f t="shared" si="5"/>
        <v>235.6</v>
      </c>
      <c r="M36" s="26">
        <v>58318.6</v>
      </c>
      <c r="N36" s="37">
        <v>58318.6</v>
      </c>
    </row>
    <row r="37" spans="1:14" ht="38.25" x14ac:dyDescent="0.2">
      <c r="A37" s="24" t="s">
        <v>26</v>
      </c>
      <c r="B37" s="25" t="s">
        <v>68</v>
      </c>
      <c r="C37" s="43">
        <v>19</v>
      </c>
      <c r="D37" s="26">
        <f t="shared" si="1"/>
        <v>0</v>
      </c>
      <c r="E37" s="26">
        <v>19</v>
      </c>
      <c r="F37" s="26">
        <f t="shared" si="3"/>
        <v>0</v>
      </c>
      <c r="G37" s="26">
        <v>19</v>
      </c>
      <c r="H37" s="26">
        <f t="shared" si="4"/>
        <v>-1.5</v>
      </c>
      <c r="I37" s="26">
        <v>17.5</v>
      </c>
      <c r="J37" s="26">
        <f t="shared" si="5"/>
        <v>0</v>
      </c>
      <c r="K37" s="26">
        <v>17.5</v>
      </c>
      <c r="L37" s="26">
        <f t="shared" si="5"/>
        <v>0</v>
      </c>
      <c r="M37" s="26">
        <v>17.5</v>
      </c>
      <c r="N37" s="37">
        <v>17.5</v>
      </c>
    </row>
    <row r="38" spans="1:14" s="23" customFormat="1" ht="26.25" customHeight="1" x14ac:dyDescent="0.2">
      <c r="A38" s="20" t="s">
        <v>27</v>
      </c>
      <c r="B38" s="21" t="s">
        <v>69</v>
      </c>
      <c r="C38" s="22">
        <f>SUM(C39:C41)</f>
        <v>151.1</v>
      </c>
      <c r="D38" s="22">
        <f t="shared" si="1"/>
        <v>0</v>
      </c>
      <c r="E38" s="22">
        <f>SUM(E39:E41)</f>
        <v>151.1</v>
      </c>
      <c r="F38" s="22">
        <f t="shared" si="3"/>
        <v>0</v>
      </c>
      <c r="G38" s="22">
        <f>SUM(G39:G41)</f>
        <v>151.1</v>
      </c>
      <c r="H38" s="22">
        <f t="shared" si="4"/>
        <v>5.7</v>
      </c>
      <c r="I38" s="22">
        <f>SUM(I39:I41)</f>
        <v>156.80000000000001</v>
      </c>
      <c r="J38" s="22">
        <f t="shared" si="5"/>
        <v>0</v>
      </c>
      <c r="K38" s="22">
        <f>SUM(K39:K41)</f>
        <v>156.80000000000001</v>
      </c>
      <c r="L38" s="22">
        <f t="shared" si="5"/>
        <v>0</v>
      </c>
      <c r="M38" s="30">
        <f>SUM(M39:M41)</f>
        <v>156.80000000000001</v>
      </c>
      <c r="N38" s="30">
        <f>SUM(N39:N41)</f>
        <v>156.80000000000001</v>
      </c>
    </row>
    <row r="39" spans="1:14" ht="16.5" hidden="1" customHeight="1" x14ac:dyDescent="0.2">
      <c r="A39" s="24" t="s">
        <v>94</v>
      </c>
      <c r="B39" s="25" t="s">
        <v>95</v>
      </c>
      <c r="C39" s="26"/>
      <c r="D39" s="26">
        <f t="shared" si="1"/>
        <v>0</v>
      </c>
      <c r="E39" s="26"/>
      <c r="F39" s="26">
        <f t="shared" si="3"/>
        <v>0</v>
      </c>
      <c r="G39" s="26"/>
      <c r="H39" s="26">
        <f t="shared" si="4"/>
        <v>0</v>
      </c>
      <c r="I39" s="26"/>
      <c r="J39" s="26">
        <f t="shared" si="5"/>
        <v>0</v>
      </c>
      <c r="K39" s="26"/>
      <c r="L39" s="26">
        <f t="shared" si="5"/>
        <v>0</v>
      </c>
      <c r="M39" s="26"/>
      <c r="N39" s="27"/>
    </row>
    <row r="40" spans="1:14" ht="37.5" hidden="1" customHeight="1" x14ac:dyDescent="0.2">
      <c r="A40" s="24" t="s">
        <v>28</v>
      </c>
      <c r="B40" s="25" t="s">
        <v>70</v>
      </c>
      <c r="C40" s="26"/>
      <c r="D40" s="26">
        <f t="shared" si="1"/>
        <v>0</v>
      </c>
      <c r="E40" s="26"/>
      <c r="F40" s="26">
        <f t="shared" si="3"/>
        <v>0</v>
      </c>
      <c r="G40" s="26"/>
      <c r="H40" s="26">
        <f t="shared" si="4"/>
        <v>0</v>
      </c>
      <c r="I40" s="26"/>
      <c r="J40" s="26">
        <f t="shared" si="5"/>
        <v>0</v>
      </c>
      <c r="K40" s="26"/>
      <c r="L40" s="26">
        <f t="shared" si="5"/>
        <v>0</v>
      </c>
      <c r="M40" s="26"/>
      <c r="N40" s="27"/>
    </row>
    <row r="41" spans="1:14" ht="28.5" customHeight="1" x14ac:dyDescent="0.2">
      <c r="A41" s="24" t="s">
        <v>29</v>
      </c>
      <c r="B41" s="25" t="s">
        <v>71</v>
      </c>
      <c r="C41" s="43">
        <v>151.1</v>
      </c>
      <c r="D41" s="26">
        <f t="shared" si="1"/>
        <v>0</v>
      </c>
      <c r="E41" s="26">
        <v>151.1</v>
      </c>
      <c r="F41" s="26">
        <f t="shared" si="3"/>
        <v>0</v>
      </c>
      <c r="G41" s="26">
        <v>151.1</v>
      </c>
      <c r="H41" s="26">
        <f t="shared" si="4"/>
        <v>5.7</v>
      </c>
      <c r="I41" s="26">
        <v>156.80000000000001</v>
      </c>
      <c r="J41" s="26">
        <f t="shared" si="5"/>
        <v>0</v>
      </c>
      <c r="K41" s="26">
        <v>156.80000000000001</v>
      </c>
      <c r="L41" s="26">
        <f t="shared" si="5"/>
        <v>0</v>
      </c>
      <c r="M41" s="26">
        <v>156.80000000000001</v>
      </c>
      <c r="N41" s="37">
        <v>156.80000000000001</v>
      </c>
    </row>
    <row r="42" spans="1:14" s="23" customFormat="1" ht="16.5" customHeight="1" x14ac:dyDescent="0.2">
      <c r="A42" s="20" t="s">
        <v>30</v>
      </c>
      <c r="B42" s="21" t="s">
        <v>72</v>
      </c>
      <c r="C42" s="22">
        <f>SUM(C43:C47)</f>
        <v>2307865.7000000002</v>
      </c>
      <c r="D42" s="22">
        <f t="shared" si="1"/>
        <v>8302.9</v>
      </c>
      <c r="E42" s="22">
        <f>SUM(E43:E47)</f>
        <v>2316168.6</v>
      </c>
      <c r="F42" s="22">
        <f t="shared" si="3"/>
        <v>68585.399999999994</v>
      </c>
      <c r="G42" s="22">
        <f>SUM(G43:G47)</f>
        <v>2384754</v>
      </c>
      <c r="H42" s="22">
        <f t="shared" si="4"/>
        <v>114064.9</v>
      </c>
      <c r="I42" s="22">
        <f>SUM(I43:I47)</f>
        <v>2498818.9</v>
      </c>
      <c r="J42" s="22">
        <f t="shared" si="5"/>
        <v>247.9</v>
      </c>
      <c r="K42" s="22">
        <f>SUM(K43:K47)</f>
        <v>2499066.7999999998</v>
      </c>
      <c r="L42" s="22">
        <f t="shared" si="5"/>
        <v>-20059.900000000001</v>
      </c>
      <c r="M42" s="30">
        <f>SUM(M43:M47)</f>
        <v>2479006.9</v>
      </c>
      <c r="N42" s="30">
        <f>SUM(N43:N47)</f>
        <v>2479006.9</v>
      </c>
    </row>
    <row r="43" spans="1:14" ht="17.25" customHeight="1" x14ac:dyDescent="0.2">
      <c r="A43" s="24" t="s">
        <v>31</v>
      </c>
      <c r="B43" s="25" t="s">
        <v>73</v>
      </c>
      <c r="C43" s="43">
        <v>721079.7</v>
      </c>
      <c r="D43" s="26">
        <f t="shared" si="1"/>
        <v>8655.7999999999993</v>
      </c>
      <c r="E43" s="26">
        <v>729735.5</v>
      </c>
      <c r="F43" s="26">
        <f t="shared" si="3"/>
        <v>818</v>
      </c>
      <c r="G43" s="26">
        <v>730553.5</v>
      </c>
      <c r="H43" s="26">
        <f t="shared" si="4"/>
        <v>93903.1</v>
      </c>
      <c r="I43" s="26">
        <v>824456.6</v>
      </c>
      <c r="J43" s="26">
        <f t="shared" si="5"/>
        <v>-1014</v>
      </c>
      <c r="K43" s="26">
        <v>823442.6</v>
      </c>
      <c r="L43" s="26">
        <f t="shared" si="5"/>
        <v>-11692.3</v>
      </c>
      <c r="M43" s="26">
        <v>811750.3</v>
      </c>
      <c r="N43" s="37">
        <v>811750.3</v>
      </c>
    </row>
    <row r="44" spans="1:14" ht="17.25" customHeight="1" x14ac:dyDescent="0.2">
      <c r="A44" s="24" t="s">
        <v>32</v>
      </c>
      <c r="B44" s="25" t="s">
        <v>74</v>
      </c>
      <c r="C44" s="43">
        <v>1026852.8</v>
      </c>
      <c r="D44" s="26">
        <f t="shared" si="1"/>
        <v>754.2</v>
      </c>
      <c r="E44" s="26">
        <v>1027607</v>
      </c>
      <c r="F44" s="26">
        <f t="shared" si="3"/>
        <v>92568.4</v>
      </c>
      <c r="G44" s="26">
        <v>1120175.3999999999</v>
      </c>
      <c r="H44" s="26">
        <f t="shared" si="4"/>
        <v>-2610.5</v>
      </c>
      <c r="I44" s="26">
        <v>1117564.8999999999</v>
      </c>
      <c r="J44" s="26">
        <f t="shared" si="5"/>
        <v>1014</v>
      </c>
      <c r="K44" s="26">
        <v>1118578.8999999999</v>
      </c>
      <c r="L44" s="26">
        <f t="shared" si="5"/>
        <v>-5697.1</v>
      </c>
      <c r="M44" s="26">
        <v>1112881.8</v>
      </c>
      <c r="N44" s="37">
        <v>1112881.8</v>
      </c>
    </row>
    <row r="45" spans="1:14" ht="27.75" customHeight="1" x14ac:dyDescent="0.2">
      <c r="A45" s="24" t="s">
        <v>166</v>
      </c>
      <c r="B45" s="25" t="s">
        <v>167</v>
      </c>
      <c r="C45" s="43">
        <v>262366.8</v>
      </c>
      <c r="D45" s="26">
        <f t="shared" si="1"/>
        <v>-1107.0999999999999</v>
      </c>
      <c r="E45" s="26">
        <v>261259.7</v>
      </c>
      <c r="F45" s="26">
        <f t="shared" si="3"/>
        <v>6993.6</v>
      </c>
      <c r="G45" s="26">
        <v>268253.3</v>
      </c>
      <c r="H45" s="26">
        <f t="shared" si="4"/>
        <v>13078.2</v>
      </c>
      <c r="I45" s="26">
        <v>281331.5</v>
      </c>
      <c r="J45" s="26">
        <f t="shared" si="5"/>
        <v>247.9</v>
      </c>
      <c r="K45" s="26">
        <v>281579.40000000002</v>
      </c>
      <c r="L45" s="26">
        <f t="shared" si="5"/>
        <v>-1940.5</v>
      </c>
      <c r="M45" s="26">
        <v>279638.90000000002</v>
      </c>
      <c r="N45" s="37">
        <v>279638.90000000002</v>
      </c>
    </row>
    <row r="46" spans="1:14" ht="25.5" x14ac:dyDescent="0.2">
      <c r="A46" s="24" t="s">
        <v>33</v>
      </c>
      <c r="B46" s="25" t="s">
        <v>75</v>
      </c>
      <c r="C46" s="43">
        <v>84287.8</v>
      </c>
      <c r="D46" s="26">
        <f t="shared" si="1"/>
        <v>0</v>
      </c>
      <c r="E46" s="26">
        <v>84287.8</v>
      </c>
      <c r="F46" s="26">
        <f t="shared" si="3"/>
        <v>19978.8</v>
      </c>
      <c r="G46" s="26">
        <v>104266.6</v>
      </c>
      <c r="H46" s="26">
        <f t="shared" si="4"/>
        <v>11004.1</v>
      </c>
      <c r="I46" s="26">
        <v>115270.7</v>
      </c>
      <c r="J46" s="26">
        <f t="shared" si="5"/>
        <v>0</v>
      </c>
      <c r="K46" s="26">
        <v>115270.7</v>
      </c>
      <c r="L46" s="26">
        <f t="shared" si="5"/>
        <v>341.7</v>
      </c>
      <c r="M46" s="26">
        <v>115612.4</v>
      </c>
      <c r="N46" s="37">
        <v>115612.4</v>
      </c>
    </row>
    <row r="47" spans="1:14" ht="25.5" x14ac:dyDescent="0.2">
      <c r="A47" s="24" t="s">
        <v>34</v>
      </c>
      <c r="B47" s="25" t="s">
        <v>76</v>
      </c>
      <c r="C47" s="43">
        <v>213278.6</v>
      </c>
      <c r="D47" s="26">
        <f t="shared" si="1"/>
        <v>0</v>
      </c>
      <c r="E47" s="26">
        <v>213278.6</v>
      </c>
      <c r="F47" s="26">
        <f t="shared" si="3"/>
        <v>-51773.4</v>
      </c>
      <c r="G47" s="26">
        <v>161505.20000000001</v>
      </c>
      <c r="H47" s="26">
        <f t="shared" si="4"/>
        <v>-1310</v>
      </c>
      <c r="I47" s="26">
        <v>160195.20000000001</v>
      </c>
      <c r="J47" s="26">
        <f t="shared" si="5"/>
        <v>0</v>
      </c>
      <c r="K47" s="26">
        <v>160195.20000000001</v>
      </c>
      <c r="L47" s="26">
        <f t="shared" si="5"/>
        <v>-1071.7</v>
      </c>
      <c r="M47" s="26">
        <v>159123.5</v>
      </c>
      <c r="N47" s="37">
        <v>159123.5</v>
      </c>
    </row>
    <row r="48" spans="1:14" s="23" customFormat="1" ht="17.25" customHeight="1" x14ac:dyDescent="0.2">
      <c r="A48" s="20" t="s">
        <v>96</v>
      </c>
      <c r="B48" s="21" t="s">
        <v>77</v>
      </c>
      <c r="C48" s="22">
        <f>SUM(C49:C50)</f>
        <v>228931.3</v>
      </c>
      <c r="D48" s="22">
        <f t="shared" si="1"/>
        <v>1647.1</v>
      </c>
      <c r="E48" s="22">
        <f>SUM(E49:E50)</f>
        <v>230578.4</v>
      </c>
      <c r="F48" s="22">
        <f t="shared" si="3"/>
        <v>6268.3</v>
      </c>
      <c r="G48" s="22">
        <f>SUM(G49:G50)</f>
        <v>236846.7</v>
      </c>
      <c r="H48" s="22">
        <f t="shared" si="4"/>
        <v>10590.5</v>
      </c>
      <c r="I48" s="22">
        <f>SUM(I49:I50)</f>
        <v>247437.2</v>
      </c>
      <c r="J48" s="22">
        <f t="shared" si="5"/>
        <v>0</v>
      </c>
      <c r="K48" s="22">
        <f>SUM(K49:K50)</f>
        <v>247437.2</v>
      </c>
      <c r="L48" s="22">
        <f t="shared" si="5"/>
        <v>-973.7</v>
      </c>
      <c r="M48" s="30">
        <f>SUM(M49:M50)</f>
        <v>246463.5</v>
      </c>
      <c r="N48" s="30">
        <f>SUM(N49:N50)</f>
        <v>246463.5</v>
      </c>
    </row>
    <row r="49" spans="1:14" ht="15.75" customHeight="1" x14ac:dyDescent="0.2">
      <c r="A49" s="24" t="s">
        <v>35</v>
      </c>
      <c r="B49" s="25" t="s">
        <v>78</v>
      </c>
      <c r="C49" s="43">
        <v>228729.2</v>
      </c>
      <c r="D49" s="26">
        <f t="shared" si="1"/>
        <v>1647.1</v>
      </c>
      <c r="E49" s="26">
        <v>230376.3</v>
      </c>
      <c r="F49" s="26">
        <f t="shared" si="3"/>
        <v>6268.3</v>
      </c>
      <c r="G49" s="26">
        <v>236644.6</v>
      </c>
      <c r="H49" s="26">
        <f t="shared" si="4"/>
        <v>10590.5</v>
      </c>
      <c r="I49" s="26">
        <v>247235.1</v>
      </c>
      <c r="J49" s="26">
        <f t="shared" si="5"/>
        <v>0</v>
      </c>
      <c r="K49" s="26">
        <v>247235.1</v>
      </c>
      <c r="L49" s="26">
        <f t="shared" si="5"/>
        <v>-973.7</v>
      </c>
      <c r="M49" s="26">
        <v>246261.4</v>
      </c>
      <c r="N49" s="37">
        <v>246261.4</v>
      </c>
    </row>
    <row r="50" spans="1:14" ht="26.25" customHeight="1" x14ac:dyDescent="0.2">
      <c r="A50" s="24" t="s">
        <v>98</v>
      </c>
      <c r="B50" s="25" t="s">
        <v>97</v>
      </c>
      <c r="C50" s="43">
        <v>202.1</v>
      </c>
      <c r="D50" s="26">
        <f t="shared" si="1"/>
        <v>0</v>
      </c>
      <c r="E50" s="26">
        <v>202.1</v>
      </c>
      <c r="F50" s="26">
        <f t="shared" si="3"/>
        <v>0</v>
      </c>
      <c r="G50" s="26">
        <v>202.1</v>
      </c>
      <c r="H50" s="26">
        <f t="shared" si="4"/>
        <v>0</v>
      </c>
      <c r="I50" s="26">
        <v>202.1</v>
      </c>
      <c r="J50" s="26">
        <f t="shared" si="5"/>
        <v>0</v>
      </c>
      <c r="K50" s="26">
        <v>202.1</v>
      </c>
      <c r="L50" s="26">
        <f t="shared" si="5"/>
        <v>0</v>
      </c>
      <c r="M50" s="26">
        <v>202.1</v>
      </c>
      <c r="N50" s="37">
        <v>202.1</v>
      </c>
    </row>
    <row r="51" spans="1:14" s="23" customFormat="1" ht="16.5" customHeight="1" x14ac:dyDescent="0.2">
      <c r="A51" s="20" t="s">
        <v>99</v>
      </c>
      <c r="B51" s="21" t="s">
        <v>79</v>
      </c>
      <c r="C51" s="22">
        <f>SUM(C52:C52)</f>
        <v>888.4</v>
      </c>
      <c r="D51" s="22">
        <f t="shared" si="1"/>
        <v>0</v>
      </c>
      <c r="E51" s="22">
        <f>SUM(E52:E52)</f>
        <v>888.4</v>
      </c>
      <c r="F51" s="22">
        <f t="shared" si="3"/>
        <v>0</v>
      </c>
      <c r="G51" s="22">
        <f>SUM(G52:G52)</f>
        <v>888.4</v>
      </c>
      <c r="H51" s="22">
        <f t="shared" si="4"/>
        <v>0</v>
      </c>
      <c r="I51" s="22">
        <f>SUM(I52:I52)</f>
        <v>888.4</v>
      </c>
      <c r="J51" s="22">
        <f t="shared" si="5"/>
        <v>0</v>
      </c>
      <c r="K51" s="22">
        <f>SUM(K52:K52)</f>
        <v>888.4</v>
      </c>
      <c r="L51" s="22">
        <f t="shared" si="5"/>
        <v>0</v>
      </c>
      <c r="M51" s="30">
        <f>SUM(M52:M52)</f>
        <v>888.4</v>
      </c>
      <c r="N51" s="30">
        <f>SUM(N52:N52)</f>
        <v>888.4</v>
      </c>
    </row>
    <row r="52" spans="1:14" ht="25.5" x14ac:dyDescent="0.2">
      <c r="A52" s="24" t="s">
        <v>101</v>
      </c>
      <c r="B52" s="25" t="s">
        <v>100</v>
      </c>
      <c r="C52" s="43">
        <v>888.4</v>
      </c>
      <c r="D52" s="26">
        <f t="shared" si="1"/>
        <v>0</v>
      </c>
      <c r="E52" s="26">
        <v>888.4</v>
      </c>
      <c r="F52" s="26">
        <f t="shared" si="3"/>
        <v>0</v>
      </c>
      <c r="G52" s="26">
        <v>888.4</v>
      </c>
      <c r="H52" s="26">
        <f t="shared" si="4"/>
        <v>0</v>
      </c>
      <c r="I52" s="26">
        <v>888.4</v>
      </c>
      <c r="J52" s="26">
        <f t="shared" si="5"/>
        <v>0</v>
      </c>
      <c r="K52" s="26">
        <v>888.4</v>
      </c>
      <c r="L52" s="26">
        <f t="shared" si="5"/>
        <v>0</v>
      </c>
      <c r="M52" s="26">
        <v>888.4</v>
      </c>
      <c r="N52" s="37">
        <v>888.4</v>
      </c>
    </row>
    <row r="53" spans="1:14" s="23" customFormat="1" ht="17.25" customHeight="1" x14ac:dyDescent="0.2">
      <c r="A53" s="20" t="s">
        <v>38</v>
      </c>
      <c r="B53" s="21" t="s">
        <v>80</v>
      </c>
      <c r="C53" s="22">
        <f>SUM(C54:C57)</f>
        <v>132635.29999999999</v>
      </c>
      <c r="D53" s="22">
        <f t="shared" si="1"/>
        <v>0</v>
      </c>
      <c r="E53" s="22">
        <f>SUM(E54:E57)</f>
        <v>132635.29999999999</v>
      </c>
      <c r="F53" s="22">
        <f t="shared" si="3"/>
        <v>24.7</v>
      </c>
      <c r="G53" s="22">
        <f>SUM(G54:G57)</f>
        <v>132660</v>
      </c>
      <c r="H53" s="22">
        <f t="shared" si="4"/>
        <v>475443.7</v>
      </c>
      <c r="I53" s="22">
        <f>SUM(I54:I57)</f>
        <v>608103.69999999995</v>
      </c>
      <c r="J53" s="22">
        <f t="shared" si="5"/>
        <v>1368.8</v>
      </c>
      <c r="K53" s="22">
        <f>SUM(K54:K57)</f>
        <v>609472.5</v>
      </c>
      <c r="L53" s="22">
        <f t="shared" si="5"/>
        <v>56384.800000000003</v>
      </c>
      <c r="M53" s="30">
        <f>SUM(M54:M57)</f>
        <v>665857.30000000005</v>
      </c>
      <c r="N53" s="30">
        <f>SUM(N54:N57)</f>
        <v>665857.30000000005</v>
      </c>
    </row>
    <row r="54" spans="1:14" ht="16.899999999999999" customHeight="1" x14ac:dyDescent="0.2">
      <c r="A54" s="24" t="s">
        <v>39</v>
      </c>
      <c r="B54" s="25" t="s">
        <v>81</v>
      </c>
      <c r="C54" s="43">
        <v>6000</v>
      </c>
      <c r="D54" s="26">
        <f t="shared" si="1"/>
        <v>0</v>
      </c>
      <c r="E54" s="26">
        <v>6000</v>
      </c>
      <c r="F54" s="26">
        <f t="shared" si="3"/>
        <v>0</v>
      </c>
      <c r="G54" s="26">
        <v>6000</v>
      </c>
      <c r="H54" s="26">
        <f t="shared" si="4"/>
        <v>960</v>
      </c>
      <c r="I54" s="26">
        <v>6960</v>
      </c>
      <c r="J54" s="26">
        <f t="shared" si="5"/>
        <v>0</v>
      </c>
      <c r="K54" s="26">
        <v>6960</v>
      </c>
      <c r="L54" s="26">
        <f t="shared" si="5"/>
        <v>630</v>
      </c>
      <c r="M54" s="26">
        <v>7590</v>
      </c>
      <c r="N54" s="37">
        <v>7590</v>
      </c>
    </row>
    <row r="55" spans="1:14" ht="27" customHeight="1" x14ac:dyDescent="0.2">
      <c r="A55" s="24" t="s">
        <v>40</v>
      </c>
      <c r="B55" s="25" t="s">
        <v>82</v>
      </c>
      <c r="C55" s="43">
        <v>9941.7000000000007</v>
      </c>
      <c r="D55" s="26">
        <f t="shared" ref="D55:D69" si="9">E55-C55</f>
        <v>0</v>
      </c>
      <c r="E55" s="26">
        <v>9941.7000000000007</v>
      </c>
      <c r="F55" s="26">
        <f t="shared" ref="F55:F69" si="10">G55-E55</f>
        <v>-3039.1</v>
      </c>
      <c r="G55" s="26">
        <v>6902.6</v>
      </c>
      <c r="H55" s="26">
        <f t="shared" ref="H55:H69" si="11">I55-G55</f>
        <v>470277.6</v>
      </c>
      <c r="I55" s="26">
        <v>477180.2</v>
      </c>
      <c r="J55" s="26">
        <f t="shared" ref="J55:L69" si="12">K55-I55</f>
        <v>-3504.8</v>
      </c>
      <c r="K55" s="26">
        <v>473675.4</v>
      </c>
      <c r="L55" s="26">
        <f t="shared" si="12"/>
        <v>57750</v>
      </c>
      <c r="M55" s="26">
        <v>531425.4</v>
      </c>
      <c r="N55" s="37">
        <v>531425.4</v>
      </c>
    </row>
    <row r="56" spans="1:14" ht="17.45" customHeight="1" x14ac:dyDescent="0.2">
      <c r="A56" s="24" t="s">
        <v>41</v>
      </c>
      <c r="B56" s="25" t="s">
        <v>83</v>
      </c>
      <c r="C56" s="43">
        <v>100686.7</v>
      </c>
      <c r="D56" s="26">
        <f t="shared" si="9"/>
        <v>0</v>
      </c>
      <c r="E56" s="26">
        <v>100686.7</v>
      </c>
      <c r="F56" s="26">
        <f t="shared" si="10"/>
        <v>1780.7</v>
      </c>
      <c r="G56" s="26">
        <v>102467.4</v>
      </c>
      <c r="H56" s="26">
        <f t="shared" si="11"/>
        <v>4419.6000000000004</v>
      </c>
      <c r="I56" s="26">
        <v>106887</v>
      </c>
      <c r="J56" s="26">
        <f t="shared" si="12"/>
        <v>4984</v>
      </c>
      <c r="K56" s="26">
        <v>111871</v>
      </c>
      <c r="L56" s="26">
        <f t="shared" si="12"/>
        <v>-1693.7</v>
      </c>
      <c r="M56" s="26">
        <v>110177.3</v>
      </c>
      <c r="N56" s="37">
        <v>110177.3</v>
      </c>
    </row>
    <row r="57" spans="1:14" ht="28.9" customHeight="1" x14ac:dyDescent="0.2">
      <c r="A57" s="24" t="s">
        <v>42</v>
      </c>
      <c r="B57" s="25" t="s">
        <v>84</v>
      </c>
      <c r="C57" s="43">
        <v>16006.9</v>
      </c>
      <c r="D57" s="26">
        <f t="shared" si="9"/>
        <v>0</v>
      </c>
      <c r="E57" s="26">
        <v>16006.9</v>
      </c>
      <c r="F57" s="26">
        <f t="shared" si="10"/>
        <v>1283.0999999999999</v>
      </c>
      <c r="G57" s="26">
        <v>17290</v>
      </c>
      <c r="H57" s="26">
        <f t="shared" si="11"/>
        <v>-213.5</v>
      </c>
      <c r="I57" s="26">
        <v>17076.5</v>
      </c>
      <c r="J57" s="26">
        <f t="shared" si="12"/>
        <v>-110.4</v>
      </c>
      <c r="K57" s="26">
        <v>16966.099999999999</v>
      </c>
      <c r="L57" s="26">
        <f t="shared" si="12"/>
        <v>-301.5</v>
      </c>
      <c r="M57" s="26">
        <v>16664.599999999999</v>
      </c>
      <c r="N57" s="37">
        <v>16664.599999999999</v>
      </c>
    </row>
    <row r="58" spans="1:14" s="23" customFormat="1" ht="27.75" customHeight="1" x14ac:dyDescent="0.2">
      <c r="A58" s="20" t="s">
        <v>37</v>
      </c>
      <c r="B58" s="21" t="s">
        <v>85</v>
      </c>
      <c r="C58" s="22">
        <f>SUM(C59:C60)</f>
        <v>207672.9</v>
      </c>
      <c r="D58" s="22">
        <f t="shared" si="9"/>
        <v>1107.0999999999999</v>
      </c>
      <c r="E58" s="22">
        <f>SUM(E59:E60)</f>
        <v>208780</v>
      </c>
      <c r="F58" s="22">
        <f t="shared" si="10"/>
        <v>131030.2</v>
      </c>
      <c r="G58" s="22">
        <f>SUM(G59:G60)</f>
        <v>339810.2</v>
      </c>
      <c r="H58" s="22">
        <f t="shared" si="11"/>
        <v>3953.6</v>
      </c>
      <c r="I58" s="22">
        <f>SUM(I59:I60)</f>
        <v>343763.8</v>
      </c>
      <c r="J58" s="22">
        <f t="shared" si="12"/>
        <v>150.4</v>
      </c>
      <c r="K58" s="22">
        <f>SUM(K59:K60)</f>
        <v>343914.2</v>
      </c>
      <c r="L58" s="22">
        <f t="shared" si="12"/>
        <v>4020.6</v>
      </c>
      <c r="M58" s="30">
        <f>SUM(M59:M60)</f>
        <v>347934.8</v>
      </c>
      <c r="N58" s="30">
        <f>SUM(N59:N60)</f>
        <v>347934.8</v>
      </c>
    </row>
    <row r="59" spans="1:14" ht="17.25" customHeight="1" x14ac:dyDescent="0.2">
      <c r="A59" s="24" t="s">
        <v>102</v>
      </c>
      <c r="B59" s="25" t="s">
        <v>86</v>
      </c>
      <c r="C59" s="43">
        <v>46184.6</v>
      </c>
      <c r="D59" s="26">
        <f t="shared" si="9"/>
        <v>1107.0999999999999</v>
      </c>
      <c r="E59" s="26">
        <v>47291.7</v>
      </c>
      <c r="F59" s="26">
        <f t="shared" si="10"/>
        <v>1411.4</v>
      </c>
      <c r="G59" s="26">
        <v>48703.1</v>
      </c>
      <c r="H59" s="26">
        <f t="shared" si="11"/>
        <v>3330.1</v>
      </c>
      <c r="I59" s="26">
        <v>52033.2</v>
      </c>
      <c r="J59" s="26">
        <f t="shared" si="12"/>
        <v>150.4</v>
      </c>
      <c r="K59" s="26">
        <v>52183.6</v>
      </c>
      <c r="L59" s="26">
        <f t="shared" si="12"/>
        <v>4020.6</v>
      </c>
      <c r="M59" s="26">
        <v>56204.2</v>
      </c>
      <c r="N59" s="37">
        <v>56204.2</v>
      </c>
    </row>
    <row r="60" spans="1:14" ht="17.25" customHeight="1" x14ac:dyDescent="0.2">
      <c r="A60" s="24" t="s">
        <v>103</v>
      </c>
      <c r="B60" s="25" t="s">
        <v>87</v>
      </c>
      <c r="C60" s="43">
        <v>161488.29999999999</v>
      </c>
      <c r="D60" s="26">
        <f t="shared" si="9"/>
        <v>0</v>
      </c>
      <c r="E60" s="26">
        <v>161488.29999999999</v>
      </c>
      <c r="F60" s="26">
        <f t="shared" si="10"/>
        <v>129618.8</v>
      </c>
      <c r="G60" s="26">
        <v>291107.09999999998</v>
      </c>
      <c r="H60" s="26">
        <f t="shared" si="11"/>
        <v>623.5</v>
      </c>
      <c r="I60" s="26">
        <v>291730.59999999998</v>
      </c>
      <c r="J60" s="26">
        <f t="shared" si="12"/>
        <v>0</v>
      </c>
      <c r="K60" s="26">
        <v>291730.59999999998</v>
      </c>
      <c r="L60" s="26">
        <f t="shared" si="12"/>
        <v>0</v>
      </c>
      <c r="M60" s="26">
        <v>291730.59999999998</v>
      </c>
      <c r="N60" s="37">
        <v>291730.59999999998</v>
      </c>
    </row>
    <row r="61" spans="1:14" s="23" customFormat="1" ht="27.75" customHeight="1" x14ac:dyDescent="0.2">
      <c r="A61" s="20" t="s">
        <v>104</v>
      </c>
      <c r="B61" s="21" t="s">
        <v>105</v>
      </c>
      <c r="C61" s="22">
        <f>SUM(C62:C63)</f>
        <v>19435.7</v>
      </c>
      <c r="D61" s="22">
        <f t="shared" si="9"/>
        <v>0</v>
      </c>
      <c r="E61" s="22">
        <f>SUM(E62:E63)</f>
        <v>19435.7</v>
      </c>
      <c r="F61" s="22">
        <f t="shared" si="10"/>
        <v>-699.8</v>
      </c>
      <c r="G61" s="22">
        <f>SUM(G62:G63)</f>
        <v>18735.900000000001</v>
      </c>
      <c r="H61" s="22">
        <f t="shared" si="11"/>
        <v>119.3</v>
      </c>
      <c r="I61" s="22">
        <f>SUM(I62:I63)</f>
        <v>18855.2</v>
      </c>
      <c r="J61" s="22">
        <f t="shared" si="12"/>
        <v>0</v>
      </c>
      <c r="K61" s="22">
        <f>SUM(K62:K63)</f>
        <v>18855.2</v>
      </c>
      <c r="L61" s="22">
        <f t="shared" si="12"/>
        <v>0</v>
      </c>
      <c r="M61" s="30">
        <f>SUM(M62:M63)</f>
        <v>18855.2</v>
      </c>
      <c r="N61" s="30">
        <f>SUM(N62:N63)</f>
        <v>18855.2</v>
      </c>
    </row>
    <row r="62" spans="1:14" ht="27.75" customHeight="1" x14ac:dyDescent="0.2">
      <c r="A62" s="24" t="s">
        <v>36</v>
      </c>
      <c r="B62" s="25" t="s">
        <v>106</v>
      </c>
      <c r="C62" s="43">
        <v>10277.299999999999</v>
      </c>
      <c r="D62" s="26">
        <f t="shared" si="9"/>
        <v>0</v>
      </c>
      <c r="E62" s="26">
        <v>10277.299999999999</v>
      </c>
      <c r="F62" s="26">
        <f t="shared" si="10"/>
        <v>0</v>
      </c>
      <c r="G62" s="26">
        <v>10277.299999999999</v>
      </c>
      <c r="H62" s="26">
        <f t="shared" si="11"/>
        <v>119.3</v>
      </c>
      <c r="I62" s="26">
        <v>10396.6</v>
      </c>
      <c r="J62" s="26">
        <f t="shared" si="12"/>
        <v>0</v>
      </c>
      <c r="K62" s="26">
        <v>10396.6</v>
      </c>
      <c r="L62" s="26">
        <f t="shared" si="12"/>
        <v>0</v>
      </c>
      <c r="M62" s="26">
        <v>10396.6</v>
      </c>
      <c r="N62" s="37">
        <v>10396.6</v>
      </c>
    </row>
    <row r="63" spans="1:14" ht="30.6" customHeight="1" x14ac:dyDescent="0.2">
      <c r="A63" s="24" t="s">
        <v>107</v>
      </c>
      <c r="B63" s="25" t="s">
        <v>108</v>
      </c>
      <c r="C63" s="43">
        <v>9158.4</v>
      </c>
      <c r="D63" s="26">
        <f t="shared" si="9"/>
        <v>0</v>
      </c>
      <c r="E63" s="26">
        <v>9158.4</v>
      </c>
      <c r="F63" s="26">
        <f t="shared" si="10"/>
        <v>-699.8</v>
      </c>
      <c r="G63" s="26">
        <v>8458.6</v>
      </c>
      <c r="H63" s="26">
        <f t="shared" si="11"/>
        <v>0</v>
      </c>
      <c r="I63" s="26">
        <v>8458.6</v>
      </c>
      <c r="J63" s="26">
        <f t="shared" si="12"/>
        <v>0</v>
      </c>
      <c r="K63" s="26">
        <v>8458.6</v>
      </c>
      <c r="L63" s="26">
        <f t="shared" si="12"/>
        <v>0</v>
      </c>
      <c r="M63" s="26">
        <v>8458.6</v>
      </c>
      <c r="N63" s="37">
        <v>8458.6</v>
      </c>
    </row>
    <row r="64" spans="1:14" s="23" customFormat="1" ht="41.25" customHeight="1" x14ac:dyDescent="0.2">
      <c r="A64" s="20" t="s">
        <v>8</v>
      </c>
      <c r="B64" s="21" t="s">
        <v>0</v>
      </c>
      <c r="C64" s="22">
        <f t="shared" ref="C64:N64" si="13">SUM(C65)</f>
        <v>4177</v>
      </c>
      <c r="D64" s="22">
        <f t="shared" si="9"/>
        <v>0</v>
      </c>
      <c r="E64" s="22">
        <f t="shared" si="13"/>
        <v>4177</v>
      </c>
      <c r="F64" s="22">
        <f t="shared" si="10"/>
        <v>-1500</v>
      </c>
      <c r="G64" s="22">
        <f>SUM(G65)</f>
        <v>2677</v>
      </c>
      <c r="H64" s="22">
        <f t="shared" si="11"/>
        <v>0</v>
      </c>
      <c r="I64" s="22">
        <f t="shared" si="13"/>
        <v>2677</v>
      </c>
      <c r="J64" s="22">
        <f t="shared" si="12"/>
        <v>-1524.4</v>
      </c>
      <c r="K64" s="22">
        <f t="shared" si="13"/>
        <v>1152.5999999999999</v>
      </c>
      <c r="L64" s="22">
        <f t="shared" si="12"/>
        <v>0.1</v>
      </c>
      <c r="M64" s="22">
        <f t="shared" si="13"/>
        <v>1152.7</v>
      </c>
      <c r="N64" s="22">
        <f t="shared" si="13"/>
        <v>1152.7</v>
      </c>
    </row>
    <row r="65" spans="1:14" ht="43.9" customHeight="1" x14ac:dyDescent="0.2">
      <c r="A65" s="24" t="s">
        <v>109</v>
      </c>
      <c r="B65" s="25" t="s">
        <v>110</v>
      </c>
      <c r="C65" s="43">
        <v>4177</v>
      </c>
      <c r="D65" s="26">
        <f t="shared" si="9"/>
        <v>0</v>
      </c>
      <c r="E65" s="26">
        <v>4177</v>
      </c>
      <c r="F65" s="26">
        <f t="shared" si="10"/>
        <v>-1500</v>
      </c>
      <c r="G65" s="26">
        <v>2677</v>
      </c>
      <c r="H65" s="26">
        <f t="shared" si="11"/>
        <v>0</v>
      </c>
      <c r="I65" s="26">
        <v>2677</v>
      </c>
      <c r="J65" s="26">
        <f t="shared" si="12"/>
        <v>-1524.4</v>
      </c>
      <c r="K65" s="26">
        <v>1152.5999999999999</v>
      </c>
      <c r="L65" s="26">
        <f t="shared" si="12"/>
        <v>0.1</v>
      </c>
      <c r="M65" s="26">
        <v>1152.7</v>
      </c>
      <c r="N65" s="37">
        <v>1152.7</v>
      </c>
    </row>
    <row r="66" spans="1:14" s="23" customFormat="1" ht="73.150000000000006" hidden="1" customHeight="1" x14ac:dyDescent="0.2">
      <c r="A66" s="20" t="s">
        <v>111</v>
      </c>
      <c r="B66" s="21" t="s">
        <v>112</v>
      </c>
      <c r="C66" s="22">
        <f t="shared" ref="C66:K66" si="14">SUM(C67:C69)</f>
        <v>0</v>
      </c>
      <c r="D66" s="22">
        <f t="shared" si="9"/>
        <v>0</v>
      </c>
      <c r="E66" s="22">
        <f t="shared" si="14"/>
        <v>0</v>
      </c>
      <c r="F66" s="22">
        <f t="shared" si="10"/>
        <v>0</v>
      </c>
      <c r="G66" s="22">
        <f>SUM(G67:G69)</f>
        <v>0</v>
      </c>
      <c r="H66" s="22">
        <f t="shared" si="11"/>
        <v>0</v>
      </c>
      <c r="I66" s="22">
        <f t="shared" si="14"/>
        <v>0</v>
      </c>
      <c r="J66" s="22">
        <f t="shared" si="12"/>
        <v>0</v>
      </c>
      <c r="K66" s="22">
        <f t="shared" si="14"/>
        <v>0</v>
      </c>
      <c r="L66" s="22">
        <f t="shared" si="12"/>
        <v>0</v>
      </c>
      <c r="M66" s="22"/>
      <c r="N66" s="28"/>
    </row>
    <row r="67" spans="1:14" ht="63.75" hidden="1" x14ac:dyDescent="0.2">
      <c r="A67" s="24" t="s">
        <v>118</v>
      </c>
      <c r="B67" s="25" t="s">
        <v>113</v>
      </c>
      <c r="C67" s="26"/>
      <c r="D67" s="26">
        <f t="shared" si="9"/>
        <v>0</v>
      </c>
      <c r="E67" s="26"/>
      <c r="F67" s="26">
        <f t="shared" si="10"/>
        <v>0</v>
      </c>
      <c r="G67" s="26"/>
      <c r="H67" s="26">
        <f t="shared" si="11"/>
        <v>0</v>
      </c>
      <c r="I67" s="26"/>
      <c r="J67" s="26">
        <f t="shared" si="12"/>
        <v>0</v>
      </c>
      <c r="K67" s="26"/>
      <c r="L67" s="26">
        <f t="shared" si="12"/>
        <v>0</v>
      </c>
      <c r="M67" s="26"/>
      <c r="N67" s="29"/>
    </row>
    <row r="68" spans="1:14" ht="16.5" hidden="1" customHeight="1" x14ac:dyDescent="0.2">
      <c r="A68" s="24" t="s">
        <v>114</v>
      </c>
      <c r="B68" s="25" t="s">
        <v>115</v>
      </c>
      <c r="C68" s="26"/>
      <c r="D68" s="26">
        <f t="shared" si="9"/>
        <v>0</v>
      </c>
      <c r="E68" s="26"/>
      <c r="F68" s="26">
        <f t="shared" si="10"/>
        <v>0</v>
      </c>
      <c r="G68" s="26"/>
      <c r="H68" s="26">
        <f t="shared" si="11"/>
        <v>0</v>
      </c>
      <c r="I68" s="26"/>
      <c r="J68" s="26">
        <f t="shared" si="12"/>
        <v>0</v>
      </c>
      <c r="K68" s="26"/>
      <c r="L68" s="26">
        <f t="shared" si="12"/>
        <v>0</v>
      </c>
      <c r="M68" s="26"/>
      <c r="N68" s="29"/>
    </row>
    <row r="69" spans="1:14" ht="40.5" hidden="1" customHeight="1" x14ac:dyDescent="0.2">
      <c r="A69" s="24" t="s">
        <v>117</v>
      </c>
      <c r="B69" s="25" t="s">
        <v>116</v>
      </c>
      <c r="C69" s="26"/>
      <c r="D69" s="26">
        <f t="shared" si="9"/>
        <v>0</v>
      </c>
      <c r="E69" s="26"/>
      <c r="F69" s="26">
        <f t="shared" si="10"/>
        <v>0</v>
      </c>
      <c r="G69" s="26"/>
      <c r="H69" s="26">
        <f t="shared" si="11"/>
        <v>0</v>
      </c>
      <c r="I69" s="26"/>
      <c r="J69" s="26">
        <f t="shared" si="12"/>
        <v>0</v>
      </c>
      <c r="K69" s="26"/>
      <c r="L69" s="26">
        <f t="shared" si="12"/>
        <v>0</v>
      </c>
      <c r="M69" s="26"/>
      <c r="N69" s="29"/>
    </row>
    <row r="70" spans="1:14" s="23" customFormat="1" ht="26.25" customHeight="1" x14ac:dyDescent="0.2">
      <c r="A70" s="20" t="s">
        <v>155</v>
      </c>
      <c r="B70" s="21"/>
      <c r="C70" s="22">
        <f>Доходы!B9-Расходы!C6</f>
        <v>-125543</v>
      </c>
      <c r="D70" s="22">
        <f>Доходы!C9-Расходы!D6</f>
        <v>151747.79999999999</v>
      </c>
      <c r="E70" s="22">
        <f>Доходы!B9-Расходы!E6</f>
        <v>-143381.20000000001</v>
      </c>
      <c r="F70" s="22">
        <f>Доходы!E9-Расходы!F6</f>
        <v>790463.7</v>
      </c>
      <c r="G70" s="22">
        <f>Доходы!D9-Расходы!G6</f>
        <v>-143713.20000000001</v>
      </c>
      <c r="H70" s="22">
        <f>Доходы!G9-Расходы!H6</f>
        <v>-712573</v>
      </c>
      <c r="I70" s="22">
        <f>Доходы!F9-Расходы!I6</f>
        <v>-143712.79999999999</v>
      </c>
      <c r="J70" s="22">
        <f>Доходы!I9-Расходы!J6</f>
        <v>-207882.4</v>
      </c>
      <c r="K70" s="22">
        <f>Доходы!H9-Расходы!K6</f>
        <v>-143712.79999999999</v>
      </c>
      <c r="L70" s="22">
        <f>Доходы!K9-Расходы!L6</f>
        <v>5325985.7</v>
      </c>
      <c r="M70" s="22">
        <f>Доходы!J9-Расходы!M6</f>
        <v>-187284.8</v>
      </c>
      <c r="N70" s="22">
        <f>Доходы!K9-Расходы!N6</f>
        <v>-187284.8</v>
      </c>
    </row>
    <row r="71" spans="1:14" ht="32.25" customHeight="1" x14ac:dyDescent="0.2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4"/>
      <c r="L71" s="34"/>
      <c r="M71" s="34"/>
    </row>
    <row r="72" spans="1:14" x14ac:dyDescent="0.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5" spans="1:14" s="36" customFormat="1" x14ac:dyDescent="0.2"/>
  </sheetData>
  <mergeCells count="15">
    <mergeCell ref="L3:L4"/>
    <mergeCell ref="M3:M4"/>
    <mergeCell ref="A1:N1"/>
    <mergeCell ref="N3:N4"/>
    <mergeCell ref="A3:A4"/>
    <mergeCell ref="B3:B4"/>
    <mergeCell ref="K3:K4"/>
    <mergeCell ref="C3:C4"/>
    <mergeCell ref="G3:G4"/>
    <mergeCell ref="E3:E4"/>
    <mergeCell ref="I3:I4"/>
    <mergeCell ref="D3:D4"/>
    <mergeCell ref="F3:F4"/>
    <mergeCell ref="H3:H4"/>
    <mergeCell ref="J3:J4"/>
  </mergeCells>
  <pageMargins left="0.43307086614173229" right="0.23622047244094491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Пастух Лилия Вазимовна</cp:lastModifiedBy>
  <cp:lastPrinted>2019-02-20T06:20:55Z</cp:lastPrinted>
  <dcterms:created xsi:type="dcterms:W3CDTF">1999-06-18T11:49:53Z</dcterms:created>
  <dcterms:modified xsi:type="dcterms:W3CDTF">2019-02-20T06:21:00Z</dcterms:modified>
</cp:coreProperties>
</file>