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uton\data\DEPFIN\ПРОЕКТ БЮДЖЕТА\Проект бюджета на 2025-2027 годы\Проект 2025-2027 15.11.2024\"/>
    </mc:Choice>
  </mc:AlternateContent>
  <bookViews>
    <workbookView xWindow="240" yWindow="270" windowWidth="21075" windowHeight="9405"/>
  </bookViews>
  <sheets>
    <sheet name="сведения о доходах" sheetId="3" r:id="rId1"/>
  </sheets>
  <calcPr calcId="162913"/>
</workbook>
</file>

<file path=xl/calcChain.xml><?xml version="1.0" encoding="utf-8"?>
<calcChain xmlns="http://schemas.openxmlformats.org/spreadsheetml/2006/main">
  <c r="E24" i="3" l="1"/>
  <c r="H58" i="3" l="1"/>
  <c r="G58" i="3"/>
  <c r="L57" i="3"/>
  <c r="J57" i="3"/>
  <c r="H57" i="3"/>
  <c r="G57" i="3"/>
  <c r="L56" i="3"/>
  <c r="J56" i="3"/>
  <c r="H56" i="3"/>
  <c r="G56" i="3"/>
  <c r="L55" i="3"/>
  <c r="J55" i="3"/>
  <c r="H55" i="3"/>
  <c r="G55" i="3"/>
  <c r="L54" i="3"/>
  <c r="J54" i="3"/>
  <c r="H54" i="3"/>
  <c r="G54" i="3"/>
  <c r="L53" i="3"/>
  <c r="J53" i="3"/>
  <c r="H53" i="3"/>
  <c r="G53" i="3"/>
  <c r="L52" i="3"/>
  <c r="J52" i="3"/>
  <c r="H52" i="3"/>
  <c r="G52" i="3"/>
  <c r="L51" i="3"/>
  <c r="J51" i="3"/>
  <c r="H51" i="3"/>
  <c r="G51" i="3"/>
  <c r="L50" i="3"/>
  <c r="J50" i="3"/>
  <c r="H50" i="3"/>
  <c r="G50" i="3"/>
  <c r="L49" i="3"/>
  <c r="J49" i="3"/>
  <c r="H49" i="3"/>
  <c r="G49" i="3"/>
  <c r="L48" i="3"/>
  <c r="J48" i="3"/>
  <c r="H48" i="3"/>
  <c r="G48" i="3"/>
  <c r="H46" i="3"/>
  <c r="G46" i="3"/>
  <c r="H45" i="3"/>
  <c r="G45" i="3"/>
  <c r="L44" i="3"/>
  <c r="J44" i="3"/>
  <c r="H44" i="3"/>
  <c r="G44" i="3"/>
  <c r="L43" i="3"/>
  <c r="J43" i="3"/>
  <c r="H43" i="3"/>
  <c r="G43" i="3"/>
  <c r="L42" i="3"/>
  <c r="J42" i="3"/>
  <c r="H42" i="3"/>
  <c r="G42" i="3"/>
  <c r="L41" i="3"/>
  <c r="J41" i="3"/>
  <c r="H41" i="3"/>
  <c r="G41" i="3"/>
  <c r="K39" i="3"/>
  <c r="K38" i="3" s="1"/>
  <c r="I39" i="3"/>
  <c r="I38" i="3" s="1"/>
  <c r="F39" i="3"/>
  <c r="G39" i="3" s="1"/>
  <c r="E39" i="3"/>
  <c r="E38" i="3" s="1"/>
  <c r="D39" i="3"/>
  <c r="D38" i="3" s="1"/>
  <c r="H37" i="3"/>
  <c r="L36" i="3"/>
  <c r="J36" i="3"/>
  <c r="H36" i="3"/>
  <c r="G36" i="3"/>
  <c r="L35" i="3"/>
  <c r="J35" i="3"/>
  <c r="H35" i="3"/>
  <c r="G35" i="3"/>
  <c r="L34" i="3"/>
  <c r="J34" i="3"/>
  <c r="H34" i="3"/>
  <c r="G34" i="3"/>
  <c r="L33" i="3"/>
  <c r="J33" i="3"/>
  <c r="H33" i="3"/>
  <c r="G33" i="3"/>
  <c r="L32" i="3"/>
  <c r="J32" i="3"/>
  <c r="H32" i="3"/>
  <c r="G32" i="3"/>
  <c r="K31" i="3"/>
  <c r="I31" i="3"/>
  <c r="F31" i="3"/>
  <c r="E31" i="3"/>
  <c r="E23" i="3" s="1"/>
  <c r="D31" i="3"/>
  <c r="L30" i="3"/>
  <c r="J30" i="3"/>
  <c r="H30" i="3"/>
  <c r="G30" i="3"/>
  <c r="L29" i="3"/>
  <c r="J29" i="3"/>
  <c r="H29" i="3"/>
  <c r="G29" i="3"/>
  <c r="L28" i="3"/>
  <c r="J28" i="3"/>
  <c r="H28" i="3"/>
  <c r="G28" i="3"/>
  <c r="G27" i="3"/>
  <c r="L26" i="3"/>
  <c r="J26" i="3"/>
  <c r="H26" i="3"/>
  <c r="G26" i="3"/>
  <c r="K24" i="3"/>
  <c r="I24" i="3"/>
  <c r="F24" i="3"/>
  <c r="H24" i="3" s="1"/>
  <c r="D24" i="3"/>
  <c r="L21" i="3"/>
  <c r="J21" i="3"/>
  <c r="H21" i="3"/>
  <c r="G21" i="3"/>
  <c r="L20" i="3"/>
  <c r="J20" i="3"/>
  <c r="H20" i="3"/>
  <c r="G20" i="3"/>
  <c r="L19" i="3"/>
  <c r="J19" i="3"/>
  <c r="H19" i="3"/>
  <c r="G19" i="3"/>
  <c r="L18" i="3"/>
  <c r="J18" i="3"/>
  <c r="H18" i="3"/>
  <c r="G18" i="3"/>
  <c r="K17" i="3"/>
  <c r="I17" i="3"/>
  <c r="I9" i="3" s="1"/>
  <c r="F17" i="3"/>
  <c r="E17" i="3"/>
  <c r="D17" i="3"/>
  <c r="L16" i="3"/>
  <c r="J16" i="3"/>
  <c r="H16" i="3"/>
  <c r="G16" i="3"/>
  <c r="G14" i="3"/>
  <c r="L13" i="3"/>
  <c r="J13" i="3"/>
  <c r="H13" i="3"/>
  <c r="G13" i="3"/>
  <c r="K12" i="3"/>
  <c r="I12" i="3"/>
  <c r="F12" i="3"/>
  <c r="E12" i="3"/>
  <c r="D12" i="3"/>
  <c r="D9" i="3" s="1"/>
  <c r="L11" i="3"/>
  <c r="J11" i="3"/>
  <c r="H11" i="3"/>
  <c r="G11" i="3"/>
  <c r="L10" i="3"/>
  <c r="J10" i="3"/>
  <c r="H10" i="3"/>
  <c r="G10" i="3"/>
  <c r="H31" i="3" l="1"/>
  <c r="E9" i="3"/>
  <c r="E8" i="3" s="1"/>
  <c r="E7" i="3" s="1"/>
  <c r="H17" i="3"/>
  <c r="H12" i="3"/>
  <c r="L38" i="3"/>
  <c r="L39" i="3"/>
  <c r="H39" i="3"/>
  <c r="J31" i="3"/>
  <c r="G31" i="3"/>
  <c r="L24" i="3"/>
  <c r="K23" i="3"/>
  <c r="I23" i="3"/>
  <c r="I8" i="3" s="1"/>
  <c r="I7" i="3" s="1"/>
  <c r="L17" i="3"/>
  <c r="K9" i="3"/>
  <c r="L9" i="3" s="1"/>
  <c r="L12" i="3"/>
  <c r="D23" i="3"/>
  <c r="D8" i="3" s="1"/>
  <c r="D7" i="3" s="1"/>
  <c r="G24" i="3"/>
  <c r="G12" i="3"/>
  <c r="F9" i="3"/>
  <c r="J9" i="3" s="1"/>
  <c r="G17" i="3"/>
  <c r="F23" i="3"/>
  <c r="L31" i="3"/>
  <c r="F38" i="3"/>
  <c r="J24" i="3"/>
  <c r="J17" i="3"/>
  <c r="J12" i="3"/>
  <c r="J39" i="3"/>
  <c r="L23" i="3" l="1"/>
  <c r="K8" i="3"/>
  <c r="K7" i="3" s="1"/>
  <c r="L7" i="3" s="1"/>
  <c r="H23" i="3"/>
  <c r="G23" i="3"/>
  <c r="H38" i="3"/>
  <c r="G38" i="3"/>
  <c r="J38" i="3"/>
  <c r="H9" i="3"/>
  <c r="F8" i="3"/>
  <c r="G9" i="3"/>
  <c r="J23" i="3"/>
  <c r="L8" i="3" l="1"/>
  <c r="F7" i="3"/>
  <c r="H8" i="3"/>
  <c r="G8" i="3"/>
  <c r="J8" i="3"/>
  <c r="G7" i="3" l="1"/>
  <c r="H7" i="3"/>
  <c r="J7" i="3"/>
</calcChain>
</file>

<file path=xl/sharedStrings.xml><?xml version="1.0" encoding="utf-8"?>
<sst xmlns="http://schemas.openxmlformats.org/spreadsheetml/2006/main" count="99" uniqueCount="96">
  <si>
    <t>Код классификации доходов бюджета</t>
  </si>
  <si>
    <t>Вид дохода</t>
  </si>
  <si>
    <t xml:space="preserve">2023 год </t>
  </si>
  <si>
    <t xml:space="preserve">2024 год </t>
  </si>
  <si>
    <t xml:space="preserve">2025 год </t>
  </si>
  <si>
    <t xml:space="preserve">2026 год </t>
  </si>
  <si>
    <t xml:space="preserve"> (отчет), тыс. руб.</t>
  </si>
  <si>
    <t>(оценка), тыс. руб.</t>
  </si>
  <si>
    <t>(проект), тыс. руб.</t>
  </si>
  <si>
    <t>% к 2023 году</t>
  </si>
  <si>
    <t>% к 2024 году</t>
  </si>
  <si>
    <t>% к 2025 году</t>
  </si>
  <si>
    <t>Всего доходов</t>
  </si>
  <si>
    <t>000 1 00 00000 00 0000 000</t>
  </si>
  <si>
    <t>Налоговые и неналоговые доходы</t>
  </si>
  <si>
    <t>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</si>
  <si>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</si>
  <si>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</si>
  <si>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</si>
  <si>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</si>
  <si>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</si>
  <si>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доход, в т.ч.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</si>
  <si>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</si>
  <si>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</si>
  <si>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</si>
  <si>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</si>
  <si>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</si>
  <si>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</si>
  <si>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</si>
  <si>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</si>
  <si>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</si>
  <si>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имущество, в т.ч.</t>
  </si>
  <si>
    <t>000 1 06 01000 00 0000 110</t>
  </si>
  <si>
    <t>Налог на имущество физических лиц</t>
  </si>
  <si>
    <t>000 1 06 04000 02 0000 110</t>
  </si>
  <si>
    <t>Транспортный налог</t>
  </si>
  <si>
    <t>000 1 06 06000 00 0000 110</t>
  </si>
  <si>
    <t>Земельный налог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</si>
  <si>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</si>
  <si>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</si>
  <si>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</si>
  <si>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</si>
  <si>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</si>
  <si>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</si>
  <si>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собственности, в т.ч.</t>
  </si>
  <si>
    <t xml:space="preserve"> 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</si>
  <si>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</si>
  <si>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</si>
  <si>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</si>
  <si>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</si>
  <si>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</si>
  <si>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 xml:space="preserve">000 1 11 09000 00 0000 120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</si>
  <si>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</si>
  <si>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</si>
  <si>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</si>
  <si>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</si>
  <si>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</si>
  <si>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</si>
  <si>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активов, в т.ч.</t>
  </si>
  <si>
    <t>000 1 14 01000 00 0000 410</t>
  </si>
  <si>
    <t>Доходы от продажи квартир, находящихся в собственности городских округов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</si>
  <si>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</si>
  <si>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</si>
  <si>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</si>
  <si>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>Доходы    от    продажи    земельных    участков, находящихся в государственной 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</si>
  <si>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</si>
  <si>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</si>
  <si>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</si>
  <si>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</si>
  <si>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</si>
  <si>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</si>
  <si>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</si>
  <si>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</si>
  <si>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</si>
  <si>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</si>
  <si>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 т.ч.</t>
  </si>
  <si>
    <t>000 2 02 10000 00 0000 150</t>
  </si>
  <si>
    <t>дотации бюджетам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</si>
  <si>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</si>
  <si>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</si>
  <si>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000 2 02 30000 00  0000 150</t>
  </si>
  <si>
    <t xml:space="preserve">субвенции бюджетам бюджетной системы Российской Федерации </t>
  </si>
  <si>
    <t>000 2 02 40000 00  0000 150</t>
  </si>
  <si>
    <t>иные межбюджетные трансферты</t>
  </si>
  <si>
    <t>000 2 03 00000 00  0000 000</t>
  </si>
  <si>
    <t>Безвозмездные поступления от государственных (муниципальных) организаций</t>
  </si>
  <si>
    <t>000 2 04 00000 00  0000 000</t>
  </si>
  <si>
    <t>Безвозмездные поступления от негосударственных организаций</t>
  </si>
  <si>
    <t>000 2 07 00000 00  0000 000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</si>
  <si>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</si>
  <si>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</si>
  <si>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</si>
  <si>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</si>
  <si>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Сведения о доходах бюджета городского округа Мегион Ханты-Мансийского автономного округа – Югры  по видам доходов на 2025 год и плановый период 2026 и 2027 годов в сравнении с ожидаемым исполнением за 2024 год и отчетом за 2023 год</t>
  </si>
  <si>
    <t xml:space="preserve">2027 год </t>
  </si>
  <si>
    <t>% к 2026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</si>
</sst>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_р_._-;\-* #,##0.0_р_._-;_-* &quot;-&quot;?_р_._-;_-@_-"/>
    <numFmt numFmtId="166" formatCode="_-* #,##0.0\ _₽_-;\-* #,##0.0\ _₽_-;_-* &quot;-&quot;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164" fontId="8" fillId="3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10" fillId="3" borderId="2" xfId="0" applyFont="1" applyFill="1" applyBorder="1" applyAlignment="1">
      <alignment vertical="center" wrapText="1"/>
    </xf>
    <xf numFmtId="0" fontId="11" fillId="3" borderId="2" xfId="0" applyFont="1" applyFill="1" applyBorder="1"/>
    <xf numFmtId="164" fontId="11" fillId="3" borderId="2" xfId="0" applyNumberFormat="1" applyFont="1" applyFill="1" applyBorder="1" applyAlignment="1">
      <alignment horizontal="right" vertical="center"/>
    </xf>
    <xf numFmtId="164" fontId="9" fillId="0" borderId="0" xfId="0" applyNumberFormat="1" applyFont="1"/>
    <xf numFmtId="0" fontId="12" fillId="0" borderId="0" xfId="0" applyFont="1"/>
    <xf numFmtId="0" fontId="12" fillId="0" borderId="2" xfId="0" applyFont="1" applyBorder="1"/>
    <xf numFmtId="0" fontId="11" fillId="0" borderId="2" xfId="0" applyFont="1" applyBorder="1"/>
    <xf numFmtId="49" fontId="12" fillId="0" borderId="2" xfId="0" applyNumberFormat="1" applyFont="1" applyFill="1" applyBorder="1" applyAlignment="1" applyProtection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wrapText="1"/>
    </xf>
    <xf numFmtId="1" fontId="12" fillId="2" borderId="2" xfId="0" applyNumberFormat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166" fontId="12" fillId="0" borderId="0" xfId="0" applyNumberFormat="1" applyFont="1" applyAlignment="1">
      <alignment horizontal="left" vertical="top" wrapText="1"/>
    </xf>
    <xf numFmtId="0" fontId="13" fillId="0" borderId="2" xfId="0" applyFont="1" applyBorder="1"/>
    <xf numFmtId="164" fontId="12" fillId="0" borderId="0" xfId="0" applyNumberFormat="1" applyFont="1"/>
    <xf numFmtId="0" fontId="13" fillId="2" borderId="2" xfId="0" applyFont="1" applyFill="1" applyBorder="1" applyAlignment="1">
      <alignment wrapText="1"/>
    </xf>
    <xf numFmtId="166" fontId="12" fillId="0" borderId="0" xfId="0" applyNumberFormat="1" applyFont="1"/>
    <xf numFmtId="49" fontId="12" fillId="0" borderId="2" xfId="0" applyNumberFormat="1" applyFont="1" applyFill="1" applyBorder="1" applyAlignment="1" applyProtection="1">
      <alignment horizontal="left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wrapText="1"/>
    </xf>
    <xf numFmtId="164" fontId="11" fillId="0" borderId="2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wrapText="1"/>
    </xf>
    <xf numFmtId="0" fontId="14" fillId="0" borderId="2" xfId="0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8" fillId="0" borderId="0" xfId="0" applyFont="1"/>
    <xf numFmtId="0" fontId="1" fillId="2" borderId="0" xfId="0" applyFont="1" applyFill="1"/>
    <xf numFmtId="0" fontId="3" fillId="0" borderId="0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164" fontId="13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 applyAlignment="1">
      <alignment horizontal="right" vertical="center" wrapText="1"/>
    </xf>
    <xf numFmtId="164" fontId="14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right" vertical="center" wrapText="1"/>
    </xf>
    <xf numFmtId="164" fontId="13" fillId="2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B1" workbookViewId="0">
      <selection activeCell="D13" sqref="D13"/>
    </sheetView>
  </sheetViews>
  <sheetFormatPr defaultRowHeight="15" x14ac:dyDescent="0.25"/>
  <cols>
    <col min="1" max="1" width="0" style="1" hidden="1" customWidth="1"/>
    <col min="2" max="2" width="26.85546875" style="1" customWidth="1"/>
    <col min="3" max="3" width="62.28515625" style="1" customWidth="1"/>
    <col min="4" max="4" width="15.7109375" style="1" customWidth="1"/>
    <col min="5" max="5" width="16.140625" style="1" customWidth="1"/>
    <col min="6" max="6" width="16.7109375" style="1" customWidth="1"/>
    <col min="7" max="7" width="14.5703125" style="1" customWidth="1"/>
    <col min="8" max="8" width="14.85546875" style="1" customWidth="1"/>
    <col min="9" max="9" width="16.7109375" style="1" customWidth="1"/>
    <col min="10" max="10" width="15" style="1" customWidth="1"/>
    <col min="11" max="11" width="17" style="1" customWidth="1"/>
    <col min="12" max="12" width="15" style="1" customWidth="1"/>
    <col min="13" max="13" width="10.5703125" style="1" bestFit="1" customWidth="1"/>
    <col min="14" max="14" width="24.140625" style="1" customWidth="1"/>
    <col min="15" max="15" width="12" style="1" bestFit="1" customWidth="1"/>
    <col min="16" max="16384" width="9.140625" style="1"/>
  </cols>
  <sheetData>
    <row r="1" spans="1:14" ht="58.5" customHeight="1" x14ac:dyDescent="0.25">
      <c r="A1" s="2"/>
      <c r="B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7.5" customHeight="1" x14ac:dyDescent="0.25">
      <c r="A2" s="2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s="6" customFormat="1" ht="12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4" ht="15.75" x14ac:dyDescent="0.25">
      <c r="B4" s="72" t="s">
        <v>0</v>
      </c>
      <c r="C4" s="74" t="s">
        <v>1</v>
      </c>
      <c r="D4" s="7" t="s">
        <v>2</v>
      </c>
      <c r="E4" s="7" t="s">
        <v>3</v>
      </c>
      <c r="F4" s="76" t="s">
        <v>4</v>
      </c>
      <c r="G4" s="77"/>
      <c r="H4" s="78"/>
      <c r="I4" s="76" t="s">
        <v>5</v>
      </c>
      <c r="J4" s="78"/>
      <c r="K4" s="76" t="s">
        <v>94</v>
      </c>
      <c r="L4" s="78"/>
      <c r="M4" s="8"/>
    </row>
    <row r="5" spans="1:14" ht="31.5" x14ac:dyDescent="0.25">
      <c r="B5" s="73"/>
      <c r="C5" s="75"/>
      <c r="D5" s="7" t="s">
        <v>6</v>
      </c>
      <c r="E5" s="7" t="s">
        <v>7</v>
      </c>
      <c r="F5" s="9" t="s">
        <v>8</v>
      </c>
      <c r="G5" s="9" t="s">
        <v>9</v>
      </c>
      <c r="H5" s="9" t="s">
        <v>10</v>
      </c>
      <c r="I5" s="9" t="s">
        <v>8</v>
      </c>
      <c r="J5" s="9" t="s">
        <v>11</v>
      </c>
      <c r="K5" s="9" t="s">
        <v>8</v>
      </c>
      <c r="L5" s="9" t="s">
        <v>95</v>
      </c>
      <c r="M5" s="8"/>
    </row>
    <row r="6" spans="1:14" ht="15" customHeight="1" x14ac:dyDescent="0.25">
      <c r="B6" s="10">
        <v>1</v>
      </c>
      <c r="C6" s="10">
        <v>2</v>
      </c>
      <c r="D6" s="11">
        <v>3</v>
      </c>
      <c r="E6" s="12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3">
        <v>11</v>
      </c>
      <c r="M6" s="8"/>
    </row>
    <row r="7" spans="1:14" x14ac:dyDescent="0.25">
      <c r="B7" s="14"/>
      <c r="C7" s="14" t="s">
        <v>12</v>
      </c>
      <c r="D7" s="15">
        <f>D8+D38</f>
        <v>7078168.9000000004</v>
      </c>
      <c r="E7" s="15">
        <f>E8+E38</f>
        <v>6546101.7000000011</v>
      </c>
      <c r="F7" s="15">
        <f>F8+F38</f>
        <v>6980965</v>
      </c>
      <c r="G7" s="15">
        <f>SUM(F7/D7)*100</f>
        <v>98.626708384989229</v>
      </c>
      <c r="H7" s="15">
        <f>SUM(F7/E7)*100</f>
        <v>106.64308805345935</v>
      </c>
      <c r="I7" s="15">
        <f>I8+I38</f>
        <v>6493400.2999999989</v>
      </c>
      <c r="J7" s="15">
        <f>SUM(I7/F7)*100</f>
        <v>93.015797959164658</v>
      </c>
      <c r="K7" s="15">
        <f>K8+K38</f>
        <v>5657817.5999999996</v>
      </c>
      <c r="L7" s="15">
        <f>SUM(K7/I7)*100</f>
        <v>87.131815976292131</v>
      </c>
      <c r="M7" s="8"/>
    </row>
    <row r="8" spans="1:14" s="16" customFormat="1" x14ac:dyDescent="0.25">
      <c r="B8" s="17" t="s">
        <v>13</v>
      </c>
      <c r="C8" s="18" t="s">
        <v>14</v>
      </c>
      <c r="D8" s="19">
        <f>SUM(D9+D23)</f>
        <v>1879268.9000000001</v>
      </c>
      <c r="E8" s="19">
        <f t="shared" ref="E8:F8" si="0">SUM(E9+E23)</f>
        <v>2037003.6999999997</v>
      </c>
      <c r="F8" s="19">
        <f t="shared" si="0"/>
        <v>2079677.7000000002</v>
      </c>
      <c r="G8" s="15">
        <f>SUM(F8/D8)*100</f>
        <v>110.66418967503799</v>
      </c>
      <c r="H8" s="15">
        <f>SUM(F8/E8)*100</f>
        <v>102.09493973918656</v>
      </c>
      <c r="I8" s="19">
        <f t="shared" ref="I8" si="1">SUM(I9+I23)</f>
        <v>2087535.1</v>
      </c>
      <c r="J8" s="15">
        <f>SUM(I8/F8)*100</f>
        <v>100.37781815903493</v>
      </c>
      <c r="K8" s="19">
        <f t="shared" ref="K8" si="2">SUM(K9+K23)</f>
        <v>2084599.5</v>
      </c>
      <c r="L8" s="15">
        <f>SUM(K8/I8)*100</f>
        <v>99.859374819613805</v>
      </c>
      <c r="M8" s="20"/>
      <c r="N8" s="21"/>
    </row>
    <row r="9" spans="1:14" s="16" customFormat="1" x14ac:dyDescent="0.25">
      <c r="B9" s="22"/>
      <c r="C9" s="23" t="s">
        <v>15</v>
      </c>
      <c r="D9" s="40">
        <f>SUM(D10+D11+D12+D17+D21+D22)</f>
        <v>1587446.4000000001</v>
      </c>
      <c r="E9" s="40">
        <f t="shared" ref="E9:K9" si="3">SUM(E10+E11+E12+E17+E21+E22)</f>
        <v>1720226.7999999998</v>
      </c>
      <c r="F9" s="40">
        <f t="shared" si="3"/>
        <v>1808184.6</v>
      </c>
      <c r="G9" s="67">
        <f>SUM(F9/D9)*100</f>
        <v>113.90523799732702</v>
      </c>
      <c r="H9" s="67">
        <f t="shared" ref="H9:H58" si="4">SUM(F9/E9)*100</f>
        <v>105.11315135887898</v>
      </c>
      <c r="I9" s="40">
        <f t="shared" si="3"/>
        <v>1826038</v>
      </c>
      <c r="J9" s="67">
        <f t="shared" ref="J9:J57" si="5">SUM(I9/F9)*100</f>
        <v>100.98736600234291</v>
      </c>
      <c r="K9" s="40">
        <f t="shared" si="3"/>
        <v>1833471.6</v>
      </c>
      <c r="L9" s="67">
        <f t="shared" ref="L9:L57" si="6">SUM(K9/I9)*100</f>
        <v>100.40708900910059</v>
      </c>
      <c r="M9" s="20"/>
      <c r="N9" s="21"/>
    </row>
    <row r="10" spans="1:14" s="16" customFormat="1" x14ac:dyDescent="0.25">
      <c r="B10" s="24" t="s">
        <v>16</v>
      </c>
      <c r="C10" s="22" t="s">
        <v>17</v>
      </c>
      <c r="D10" s="58">
        <v>1303160.2</v>
      </c>
      <c r="E10" s="25">
        <v>1336703</v>
      </c>
      <c r="F10" s="25">
        <v>1455079.6</v>
      </c>
      <c r="G10" s="25">
        <f>SUM(F10/D10)*100</f>
        <v>111.65776855370508</v>
      </c>
      <c r="H10" s="26">
        <f t="shared" si="4"/>
        <v>108.85586401766136</v>
      </c>
      <c r="I10" s="26">
        <v>1468377</v>
      </c>
      <c r="J10" s="26">
        <f t="shared" si="5"/>
        <v>100.91386065752003</v>
      </c>
      <c r="K10" s="26">
        <v>1471482.6</v>
      </c>
      <c r="L10" s="26">
        <f t="shared" si="6"/>
        <v>100.21149881808282</v>
      </c>
      <c r="M10" s="20"/>
    </row>
    <row r="11" spans="1:14" s="16" customFormat="1" ht="30" x14ac:dyDescent="0.25">
      <c r="B11" s="24" t="s">
        <v>18</v>
      </c>
      <c r="C11" s="27" t="s">
        <v>19</v>
      </c>
      <c r="D11" s="58">
        <v>18348.099999999999</v>
      </c>
      <c r="E11" s="25">
        <v>18358.7</v>
      </c>
      <c r="F11" s="25">
        <v>19936</v>
      </c>
      <c r="G11" s="25">
        <f t="shared" ref="G11:H58" si="7">SUM(F11/D11)*100</f>
        <v>108.6543020803244</v>
      </c>
      <c r="H11" s="26">
        <f t="shared" si="4"/>
        <v>108.59156694101432</v>
      </c>
      <c r="I11" s="25">
        <v>20734</v>
      </c>
      <c r="J11" s="26">
        <f t="shared" si="5"/>
        <v>104.00280898876404</v>
      </c>
      <c r="K11" s="25">
        <v>21563</v>
      </c>
      <c r="L11" s="26">
        <f t="shared" si="6"/>
        <v>103.99826372142375</v>
      </c>
      <c r="M11" s="20"/>
      <c r="N11" s="21"/>
    </row>
    <row r="12" spans="1:14" s="16" customFormat="1" x14ac:dyDescent="0.25">
      <c r="B12" s="28" t="s">
        <v>20</v>
      </c>
      <c r="C12" s="29" t="s">
        <v>21</v>
      </c>
      <c r="D12" s="25">
        <f>SUM(D13:D16)</f>
        <v>181479.8</v>
      </c>
      <c r="E12" s="25">
        <f t="shared" ref="E12:I12" si="8">SUM(E13:E16)</f>
        <v>257982.69999999998</v>
      </c>
      <c r="F12" s="25">
        <f t="shared" si="8"/>
        <v>220877</v>
      </c>
      <c r="G12" s="25">
        <f>SUM(F12/D12)*100</f>
        <v>121.70886236374518</v>
      </c>
      <c r="H12" s="26">
        <f>SUM(F12/E12)*100</f>
        <v>85.6169812937069</v>
      </c>
      <c r="I12" s="25">
        <f t="shared" si="8"/>
        <v>223647</v>
      </c>
      <c r="J12" s="26">
        <f>SUM(I12/F12)*100</f>
        <v>101.25409164376553</v>
      </c>
      <c r="K12" s="25">
        <f>SUM(K13:K16)</f>
        <v>226188</v>
      </c>
      <c r="L12" s="26">
        <f>SUM(K12/I12)*100</f>
        <v>101.13616547505669</v>
      </c>
      <c r="M12" s="20"/>
      <c r="N12" s="21"/>
    </row>
    <row r="13" spans="1:14" s="16" customFormat="1" ht="30" x14ac:dyDescent="0.25">
      <c r="B13" s="24" t="s">
        <v>22</v>
      </c>
      <c r="C13" s="30" t="s">
        <v>23</v>
      </c>
      <c r="D13" s="59">
        <v>180953.3</v>
      </c>
      <c r="E13" s="64">
        <v>251000</v>
      </c>
      <c r="F13" s="64">
        <v>212400</v>
      </c>
      <c r="G13" s="59">
        <f t="shared" si="7"/>
        <v>117.37835120995308</v>
      </c>
      <c r="H13" s="65">
        <f t="shared" si="4"/>
        <v>84.621513944223096</v>
      </c>
      <c r="I13" s="64">
        <v>215000</v>
      </c>
      <c r="J13" s="65">
        <f t="shared" si="5"/>
        <v>101.22410546139361</v>
      </c>
      <c r="K13" s="64">
        <v>217400</v>
      </c>
      <c r="L13" s="65">
        <f t="shared" si="6"/>
        <v>101.11627906976743</v>
      </c>
      <c r="M13" s="20"/>
      <c r="N13" s="31"/>
    </row>
    <row r="14" spans="1:14" s="16" customFormat="1" ht="30" x14ac:dyDescent="0.25">
      <c r="B14" s="24" t="s">
        <v>24</v>
      </c>
      <c r="C14" s="30" t="s">
        <v>25</v>
      </c>
      <c r="D14" s="57">
        <v>22.3</v>
      </c>
      <c r="E14" s="59">
        <v>47.8</v>
      </c>
      <c r="F14" s="59">
        <v>0</v>
      </c>
      <c r="G14" s="59">
        <f t="shared" si="7"/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20"/>
      <c r="N14" s="21"/>
    </row>
    <row r="15" spans="1:14" s="16" customFormat="1" x14ac:dyDescent="0.25">
      <c r="B15" s="24" t="s">
        <v>26</v>
      </c>
      <c r="C15" s="32" t="s">
        <v>27</v>
      </c>
      <c r="D15" s="57">
        <v>0</v>
      </c>
      <c r="E15" s="59">
        <v>34.9</v>
      </c>
      <c r="F15" s="65">
        <v>0</v>
      </c>
      <c r="G15" s="59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20"/>
      <c r="N15" s="33"/>
    </row>
    <row r="16" spans="1:14" s="16" customFormat="1" ht="30" x14ac:dyDescent="0.25">
      <c r="B16" s="24" t="s">
        <v>28</v>
      </c>
      <c r="C16" s="34" t="s">
        <v>29</v>
      </c>
      <c r="D16" s="59">
        <v>504.2</v>
      </c>
      <c r="E16" s="59">
        <v>6900</v>
      </c>
      <c r="F16" s="64">
        <v>8477</v>
      </c>
      <c r="G16" s="59">
        <f t="shared" si="7"/>
        <v>1681.2772709242363</v>
      </c>
      <c r="H16" s="65">
        <f t="shared" si="4"/>
        <v>122.85507246376812</v>
      </c>
      <c r="I16" s="64">
        <v>8647</v>
      </c>
      <c r="J16" s="65">
        <f t="shared" si="5"/>
        <v>102.00542644803585</v>
      </c>
      <c r="K16" s="64">
        <v>8788</v>
      </c>
      <c r="L16" s="65">
        <f t="shared" si="6"/>
        <v>101.63062333757374</v>
      </c>
      <c r="M16" s="20"/>
      <c r="N16" s="21"/>
    </row>
    <row r="17" spans="2:16" s="16" customFormat="1" x14ac:dyDescent="0.25">
      <c r="B17" s="28" t="s">
        <v>30</v>
      </c>
      <c r="C17" s="29" t="s">
        <v>31</v>
      </c>
      <c r="D17" s="25">
        <f>SUM(D18:D20)</f>
        <v>74182.7</v>
      </c>
      <c r="E17" s="25">
        <f t="shared" ref="E17:I17" si="9">SUM(E18:E20)</f>
        <v>92682.4</v>
      </c>
      <c r="F17" s="25">
        <f t="shared" si="9"/>
        <v>99898</v>
      </c>
      <c r="G17" s="25">
        <f t="shared" si="7"/>
        <v>134.66482077357659</v>
      </c>
      <c r="H17" s="26">
        <f>SUM(F17/E17)*100</f>
        <v>107.78529688484547</v>
      </c>
      <c r="I17" s="25">
        <f t="shared" si="9"/>
        <v>100916</v>
      </c>
      <c r="J17" s="26">
        <f t="shared" si="5"/>
        <v>101.01903942020863</v>
      </c>
      <c r="K17" s="25">
        <f>SUM(K18:K20)</f>
        <v>101874</v>
      </c>
      <c r="L17" s="26">
        <f>SUM(K17/I17)*100</f>
        <v>100.94930437195291</v>
      </c>
      <c r="M17" s="20"/>
      <c r="N17" s="21"/>
    </row>
    <row r="18" spans="2:16" s="16" customFormat="1" x14ac:dyDescent="0.25">
      <c r="B18" s="24" t="s">
        <v>32</v>
      </c>
      <c r="C18" s="32" t="s">
        <v>33</v>
      </c>
      <c r="D18" s="57">
        <v>40768.5</v>
      </c>
      <c r="E18" s="59">
        <v>37224</v>
      </c>
      <c r="F18" s="59">
        <v>42000</v>
      </c>
      <c r="G18" s="59">
        <f t="shared" si="7"/>
        <v>103.02071452224143</v>
      </c>
      <c r="H18" s="65">
        <f t="shared" si="4"/>
        <v>112.83043197936816</v>
      </c>
      <c r="I18" s="65">
        <v>42500</v>
      </c>
      <c r="J18" s="65">
        <f t="shared" si="5"/>
        <v>101.19047619047619</v>
      </c>
      <c r="K18" s="65">
        <v>43000</v>
      </c>
      <c r="L18" s="65">
        <f t="shared" si="6"/>
        <v>101.17647058823529</v>
      </c>
      <c r="M18" s="20"/>
      <c r="N18" s="35"/>
    </row>
    <row r="19" spans="2:16" s="16" customFormat="1" x14ac:dyDescent="0.25">
      <c r="B19" s="36" t="s">
        <v>34</v>
      </c>
      <c r="C19" s="32" t="s">
        <v>35</v>
      </c>
      <c r="D19" s="57">
        <v>29126.3</v>
      </c>
      <c r="E19" s="59">
        <v>26458.400000000001</v>
      </c>
      <c r="F19" s="59">
        <v>29500</v>
      </c>
      <c r="G19" s="59">
        <f t="shared" si="7"/>
        <v>101.28303286033584</v>
      </c>
      <c r="H19" s="65">
        <f t="shared" si="4"/>
        <v>111.49578205787198</v>
      </c>
      <c r="I19" s="65">
        <v>29600</v>
      </c>
      <c r="J19" s="65">
        <f t="shared" si="5"/>
        <v>100.33898305084745</v>
      </c>
      <c r="K19" s="65">
        <v>29700</v>
      </c>
      <c r="L19" s="65">
        <f t="shared" si="6"/>
        <v>100.33783783783782</v>
      </c>
      <c r="M19" s="20"/>
      <c r="N19" s="21"/>
    </row>
    <row r="20" spans="2:16" s="16" customFormat="1" x14ac:dyDescent="0.25">
      <c r="B20" s="24" t="s">
        <v>36</v>
      </c>
      <c r="C20" s="32" t="s">
        <v>37</v>
      </c>
      <c r="D20" s="57">
        <v>4287.8999999999996</v>
      </c>
      <c r="E20" s="59">
        <v>29000</v>
      </c>
      <c r="F20" s="59">
        <v>28398</v>
      </c>
      <c r="G20" s="59">
        <f t="shared" si="7"/>
        <v>662.28223605960966</v>
      </c>
      <c r="H20" s="65">
        <f t="shared" si="4"/>
        <v>97.92413793103448</v>
      </c>
      <c r="I20" s="65">
        <v>28816</v>
      </c>
      <c r="J20" s="65">
        <f t="shared" si="5"/>
        <v>101.47193464328474</v>
      </c>
      <c r="K20" s="65">
        <v>29174</v>
      </c>
      <c r="L20" s="65">
        <f t="shared" si="6"/>
        <v>101.24236535258191</v>
      </c>
      <c r="M20" s="20"/>
      <c r="N20" s="33"/>
      <c r="O20" s="20"/>
      <c r="P20" s="20"/>
    </row>
    <row r="21" spans="2:16" s="16" customFormat="1" ht="17.25" customHeight="1" x14ac:dyDescent="0.25">
      <c r="B21" s="24" t="s">
        <v>38</v>
      </c>
      <c r="C21" s="37" t="s">
        <v>39</v>
      </c>
      <c r="D21" s="58">
        <v>10275.6</v>
      </c>
      <c r="E21" s="25">
        <v>14500</v>
      </c>
      <c r="F21" s="25">
        <v>12394</v>
      </c>
      <c r="G21" s="25">
        <f t="shared" si="7"/>
        <v>120.61582778621198</v>
      </c>
      <c r="H21" s="26">
        <f t="shared" si="4"/>
        <v>85.475862068965512</v>
      </c>
      <c r="I21" s="25">
        <v>12364</v>
      </c>
      <c r="J21" s="26">
        <f t="shared" si="5"/>
        <v>99.757947393900267</v>
      </c>
      <c r="K21" s="25">
        <v>12364</v>
      </c>
      <c r="L21" s="26">
        <f t="shared" si="6"/>
        <v>100</v>
      </c>
      <c r="M21" s="20"/>
      <c r="N21" s="35"/>
    </row>
    <row r="22" spans="2:16" s="16" customFormat="1" ht="32.25" customHeight="1" x14ac:dyDescent="0.25">
      <c r="B22" s="24" t="s">
        <v>40</v>
      </c>
      <c r="C22" s="38" t="s">
        <v>41</v>
      </c>
      <c r="D22" s="25">
        <v>0</v>
      </c>
      <c r="E22" s="25">
        <v>0</v>
      </c>
      <c r="F22" s="25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0"/>
      <c r="N22" s="35"/>
    </row>
    <row r="23" spans="2:16" s="16" customFormat="1" ht="18.75" customHeight="1" x14ac:dyDescent="0.25">
      <c r="B23" s="24"/>
      <c r="C23" s="39" t="s">
        <v>42</v>
      </c>
      <c r="D23" s="40">
        <f>SUM(D24+D29+D30+D31+D36+D37)</f>
        <v>291822.5</v>
      </c>
      <c r="E23" s="40">
        <f t="shared" ref="E23:K23" si="10">SUM(E24+E29+E30+E31+E36+E37)</f>
        <v>316776.89999999997</v>
      </c>
      <c r="F23" s="40">
        <f t="shared" si="10"/>
        <v>271493.10000000003</v>
      </c>
      <c r="G23" s="40">
        <f t="shared" si="7"/>
        <v>93.033642025546357</v>
      </c>
      <c r="H23" s="67">
        <f t="shared" si="4"/>
        <v>85.704828855891975</v>
      </c>
      <c r="I23" s="40">
        <f t="shared" si="10"/>
        <v>261497.1</v>
      </c>
      <c r="J23" s="67">
        <f t="shared" si="5"/>
        <v>96.318138472027456</v>
      </c>
      <c r="K23" s="40">
        <f t="shared" si="10"/>
        <v>251127.90000000002</v>
      </c>
      <c r="L23" s="67">
        <f t="shared" si="6"/>
        <v>96.034678778464468</v>
      </c>
      <c r="M23" s="20"/>
      <c r="N23" s="35"/>
    </row>
    <row r="24" spans="2:16" s="16" customFormat="1" ht="30" x14ac:dyDescent="0.25">
      <c r="B24" s="24" t="s">
        <v>43</v>
      </c>
      <c r="C24" s="27" t="s">
        <v>44</v>
      </c>
      <c r="D24" s="25">
        <f>SUM(D25:D28)</f>
        <v>172066.80000000002</v>
      </c>
      <c r="E24" s="25">
        <f>SUM(E25:E28)</f>
        <v>163574.9</v>
      </c>
      <c r="F24" s="25">
        <f>SUM(F25:F28)</f>
        <v>158592.20000000001</v>
      </c>
      <c r="G24" s="25">
        <f t="shared" si="7"/>
        <v>92.168971585454017</v>
      </c>
      <c r="H24" s="26">
        <f t="shared" si="4"/>
        <v>96.953872507334566</v>
      </c>
      <c r="I24" s="25">
        <f t="shared" ref="I24:K24" si="11">SUM(I25:I28)</f>
        <v>154069.4</v>
      </c>
      <c r="J24" s="26">
        <f t="shared" si="5"/>
        <v>97.148157349478709</v>
      </c>
      <c r="K24" s="25">
        <f t="shared" si="11"/>
        <v>148808.20000000001</v>
      </c>
      <c r="L24" s="26">
        <f t="shared" si="6"/>
        <v>96.585175252191561</v>
      </c>
      <c r="M24" s="20"/>
      <c r="N24" s="21"/>
    </row>
    <row r="25" spans="2:16" s="16" customFormat="1" ht="63" x14ac:dyDescent="0.25">
      <c r="B25" s="36" t="s">
        <v>45</v>
      </c>
      <c r="C25" s="41" t="s">
        <v>46</v>
      </c>
      <c r="D25" s="59">
        <v>0</v>
      </c>
      <c r="E25" s="59">
        <v>0</v>
      </c>
      <c r="F25" s="59">
        <v>0</v>
      </c>
      <c r="G25" s="59">
        <v>0</v>
      </c>
      <c r="H25" s="65">
        <v>0</v>
      </c>
      <c r="I25" s="59">
        <v>0</v>
      </c>
      <c r="J25" s="65">
        <v>0</v>
      </c>
      <c r="K25" s="59">
        <v>0</v>
      </c>
      <c r="L25" s="65">
        <v>0</v>
      </c>
      <c r="M25" s="20"/>
      <c r="N25" s="33"/>
    </row>
    <row r="26" spans="2:16" s="16" customFormat="1" ht="94.5" x14ac:dyDescent="0.25">
      <c r="B26" s="36" t="s">
        <v>47</v>
      </c>
      <c r="C26" s="41" t="s">
        <v>48</v>
      </c>
      <c r="D26" s="59">
        <v>151481.60000000001</v>
      </c>
      <c r="E26" s="59">
        <v>145133.1</v>
      </c>
      <c r="F26" s="59">
        <v>144225</v>
      </c>
      <c r="G26" s="59">
        <f t="shared" si="7"/>
        <v>95.209583210106047</v>
      </c>
      <c r="H26" s="65">
        <f t="shared" si="4"/>
        <v>99.374298488766513</v>
      </c>
      <c r="I26" s="59">
        <v>140455</v>
      </c>
      <c r="J26" s="65">
        <f t="shared" si="5"/>
        <v>97.386028774484316</v>
      </c>
      <c r="K26" s="59">
        <v>136033</v>
      </c>
      <c r="L26" s="65">
        <f t="shared" si="6"/>
        <v>96.851660674237309</v>
      </c>
      <c r="M26" s="20"/>
      <c r="N26" s="21"/>
    </row>
    <row r="27" spans="2:16" s="16" customFormat="1" ht="31.5" x14ac:dyDescent="0.25">
      <c r="B27" s="36" t="s">
        <v>49</v>
      </c>
      <c r="C27" s="41" t="s">
        <v>50</v>
      </c>
      <c r="D27" s="59">
        <v>645</v>
      </c>
      <c r="E27" s="59">
        <v>0</v>
      </c>
      <c r="F27" s="59">
        <v>0</v>
      </c>
      <c r="G27" s="59">
        <f t="shared" si="7"/>
        <v>0</v>
      </c>
      <c r="H27" s="59">
        <v>0</v>
      </c>
      <c r="I27" s="59">
        <v>0</v>
      </c>
      <c r="J27" s="65">
        <v>0</v>
      </c>
      <c r="K27" s="59">
        <v>0</v>
      </c>
      <c r="L27" s="65">
        <v>0</v>
      </c>
      <c r="M27" s="20"/>
      <c r="N27" s="21"/>
    </row>
    <row r="28" spans="2:16" s="16" customFormat="1" ht="94.5" x14ac:dyDescent="0.25">
      <c r="B28" s="36" t="s">
        <v>51</v>
      </c>
      <c r="C28" s="41" t="s">
        <v>52</v>
      </c>
      <c r="D28" s="59">
        <v>19940.2</v>
      </c>
      <c r="E28" s="59">
        <v>18441.8</v>
      </c>
      <c r="F28" s="59">
        <v>14367.2</v>
      </c>
      <c r="G28" s="59">
        <f t="shared" si="7"/>
        <v>72.0514337870232</v>
      </c>
      <c r="H28" s="65">
        <f t="shared" si="4"/>
        <v>77.905627433330821</v>
      </c>
      <c r="I28" s="59">
        <v>13614.4</v>
      </c>
      <c r="J28" s="65">
        <f t="shared" si="5"/>
        <v>94.760287321120316</v>
      </c>
      <c r="K28" s="59">
        <v>12775.2</v>
      </c>
      <c r="L28" s="65">
        <f t="shared" si="6"/>
        <v>93.835938418145503</v>
      </c>
      <c r="M28" s="20"/>
      <c r="N28" s="21"/>
    </row>
    <row r="29" spans="2:16" s="16" customFormat="1" x14ac:dyDescent="0.25">
      <c r="B29" s="36" t="s">
        <v>53</v>
      </c>
      <c r="C29" s="27" t="s">
        <v>54</v>
      </c>
      <c r="D29" s="25">
        <v>8859.5</v>
      </c>
      <c r="E29" s="25">
        <v>12409.5</v>
      </c>
      <c r="F29" s="25">
        <v>7684.6</v>
      </c>
      <c r="G29" s="25">
        <f t="shared" si="7"/>
        <v>86.738529262373731</v>
      </c>
      <c r="H29" s="26">
        <f t="shared" si="4"/>
        <v>61.925137999113588</v>
      </c>
      <c r="I29" s="25">
        <v>7684.6</v>
      </c>
      <c r="J29" s="26">
        <f t="shared" si="5"/>
        <v>100</v>
      </c>
      <c r="K29" s="25">
        <v>7684.6</v>
      </c>
      <c r="L29" s="26">
        <f t="shared" si="6"/>
        <v>100</v>
      </c>
      <c r="M29" s="20"/>
      <c r="N29" s="33"/>
    </row>
    <row r="30" spans="2:16" s="16" customFormat="1" ht="30" x14ac:dyDescent="0.25">
      <c r="B30" s="36" t="s">
        <v>55</v>
      </c>
      <c r="C30" s="27" t="s">
        <v>56</v>
      </c>
      <c r="D30" s="25">
        <v>4469.3</v>
      </c>
      <c r="E30" s="25">
        <v>13201.8</v>
      </c>
      <c r="F30" s="25">
        <v>103</v>
      </c>
      <c r="G30" s="25">
        <f t="shared" si="7"/>
        <v>2.3046114604076702</v>
      </c>
      <c r="H30" s="26">
        <f t="shared" si="4"/>
        <v>0.78019663985214138</v>
      </c>
      <c r="I30" s="26">
        <v>103</v>
      </c>
      <c r="J30" s="26">
        <f t="shared" si="5"/>
        <v>100</v>
      </c>
      <c r="K30" s="26">
        <v>103</v>
      </c>
      <c r="L30" s="26">
        <f t="shared" si="6"/>
        <v>100</v>
      </c>
      <c r="M30" s="20"/>
    </row>
    <row r="31" spans="2:16" s="16" customFormat="1" ht="15" customHeight="1" x14ac:dyDescent="0.25">
      <c r="B31" s="36" t="s">
        <v>57</v>
      </c>
      <c r="C31" s="27" t="s">
        <v>58</v>
      </c>
      <c r="D31" s="25">
        <f>SUM(D32:D35)</f>
        <v>99203.800000000017</v>
      </c>
      <c r="E31" s="25">
        <f>SUM(E32:E35)</f>
        <v>121354.2</v>
      </c>
      <c r="F31" s="25">
        <f>SUM(F32:F35)</f>
        <v>99466</v>
      </c>
      <c r="G31" s="25">
        <f t="shared" si="7"/>
        <v>100.26430439156562</v>
      </c>
      <c r="H31" s="26">
        <f t="shared" si="4"/>
        <v>81.963376628085399</v>
      </c>
      <c r="I31" s="25">
        <f>SUM(I32:I35)</f>
        <v>93997</v>
      </c>
      <c r="J31" s="26">
        <f t="shared" si="5"/>
        <v>94.501638750929956</v>
      </c>
      <c r="K31" s="25">
        <f>SUM(K32:K35)</f>
        <v>88883</v>
      </c>
      <c r="L31" s="26">
        <f t="shared" si="6"/>
        <v>94.559400831941446</v>
      </c>
      <c r="M31" s="20"/>
    </row>
    <row r="32" spans="2:16" s="16" customFormat="1" ht="31.5" x14ac:dyDescent="0.25">
      <c r="B32" s="36" t="s">
        <v>59</v>
      </c>
      <c r="C32" s="41" t="s">
        <v>60</v>
      </c>
      <c r="D32" s="59">
        <v>83099.600000000006</v>
      </c>
      <c r="E32" s="59">
        <v>109800</v>
      </c>
      <c r="F32" s="59">
        <v>86600</v>
      </c>
      <c r="G32" s="59">
        <f t="shared" si="7"/>
        <v>104.21229464401753</v>
      </c>
      <c r="H32" s="65">
        <f t="shared" si="4"/>
        <v>78.87067395264117</v>
      </c>
      <c r="I32" s="65">
        <v>82100</v>
      </c>
      <c r="J32" s="65">
        <f t="shared" si="5"/>
        <v>94.803695150115473</v>
      </c>
      <c r="K32" s="65">
        <v>77700</v>
      </c>
      <c r="L32" s="65">
        <f t="shared" si="6"/>
        <v>94.640682095006085</v>
      </c>
      <c r="M32" s="20"/>
    </row>
    <row r="33" spans="2:13" s="16" customFormat="1" ht="94.5" x14ac:dyDescent="0.25">
      <c r="B33" s="36" t="s">
        <v>61</v>
      </c>
      <c r="C33" s="42" t="s">
        <v>62</v>
      </c>
      <c r="D33" s="59">
        <v>1370.6</v>
      </c>
      <c r="E33" s="59">
        <v>4063.8</v>
      </c>
      <c r="F33" s="59">
        <v>1126</v>
      </c>
      <c r="G33" s="59">
        <f t="shared" si="7"/>
        <v>82.153801254924858</v>
      </c>
      <c r="H33" s="65">
        <f t="shared" si="4"/>
        <v>27.708056498843447</v>
      </c>
      <c r="I33" s="65">
        <v>1110</v>
      </c>
      <c r="J33" s="65">
        <f t="shared" si="5"/>
        <v>98.579040852575488</v>
      </c>
      <c r="K33" s="65">
        <v>568</v>
      </c>
      <c r="L33" s="65">
        <f t="shared" si="6"/>
        <v>51.171171171171167</v>
      </c>
      <c r="M33" s="20"/>
    </row>
    <row r="34" spans="2:13" s="16" customFormat="1" ht="47.25" x14ac:dyDescent="0.25">
      <c r="B34" s="36" t="s">
        <v>63</v>
      </c>
      <c r="C34" s="42" t="s">
        <v>64</v>
      </c>
      <c r="D34" s="59">
        <v>12184.5</v>
      </c>
      <c r="E34" s="59">
        <v>5349</v>
      </c>
      <c r="F34" s="59">
        <v>10786</v>
      </c>
      <c r="G34" s="59">
        <f t="shared" si="7"/>
        <v>88.522302925848422</v>
      </c>
      <c r="H34" s="65">
        <f t="shared" si="4"/>
        <v>201.6451673209946</v>
      </c>
      <c r="I34" s="65">
        <v>10031</v>
      </c>
      <c r="J34" s="65">
        <f t="shared" si="5"/>
        <v>93.000185425551635</v>
      </c>
      <c r="K34" s="65">
        <v>9940</v>
      </c>
      <c r="L34" s="65">
        <f t="shared" si="6"/>
        <v>99.09281228192603</v>
      </c>
      <c r="M34" s="20"/>
    </row>
    <row r="35" spans="2:13" s="16" customFormat="1" ht="79.5" customHeight="1" x14ac:dyDescent="0.25">
      <c r="B35" s="36" t="s">
        <v>65</v>
      </c>
      <c r="C35" s="43" t="s">
        <v>66</v>
      </c>
      <c r="D35" s="59">
        <v>2549.1</v>
      </c>
      <c r="E35" s="59">
        <v>2141.4</v>
      </c>
      <c r="F35" s="59">
        <v>954</v>
      </c>
      <c r="G35" s="59">
        <f t="shared" si="7"/>
        <v>37.424973520065905</v>
      </c>
      <c r="H35" s="65">
        <f t="shared" si="4"/>
        <v>44.550294200056037</v>
      </c>
      <c r="I35" s="65">
        <v>756</v>
      </c>
      <c r="J35" s="65">
        <f t="shared" si="5"/>
        <v>79.245283018867923</v>
      </c>
      <c r="K35" s="65">
        <v>675</v>
      </c>
      <c r="L35" s="65">
        <f t="shared" si="6"/>
        <v>89.285714285714292</v>
      </c>
      <c r="M35" s="20"/>
    </row>
    <row r="36" spans="2:13" s="16" customFormat="1" x14ac:dyDescent="0.25">
      <c r="B36" s="44" t="s">
        <v>67</v>
      </c>
      <c r="C36" s="27" t="s">
        <v>68</v>
      </c>
      <c r="D36" s="25">
        <v>5847.3</v>
      </c>
      <c r="E36" s="25">
        <v>5946.7</v>
      </c>
      <c r="F36" s="25">
        <v>5647.3</v>
      </c>
      <c r="G36" s="25">
        <f t="shared" si="7"/>
        <v>96.579617943324266</v>
      </c>
      <c r="H36" s="26">
        <f t="shared" si="4"/>
        <v>94.96527485832479</v>
      </c>
      <c r="I36" s="26">
        <v>5643.1</v>
      </c>
      <c r="J36" s="26">
        <f t="shared" si="5"/>
        <v>99.925628176296641</v>
      </c>
      <c r="K36" s="26">
        <v>5649.1</v>
      </c>
      <c r="L36" s="26">
        <f t="shared" si="6"/>
        <v>100.10632453793127</v>
      </c>
      <c r="M36" s="20"/>
    </row>
    <row r="37" spans="2:13" s="16" customFormat="1" x14ac:dyDescent="0.25">
      <c r="B37" s="44" t="s">
        <v>69</v>
      </c>
      <c r="C37" s="27" t="s">
        <v>70</v>
      </c>
      <c r="D37" s="25">
        <v>1375.8</v>
      </c>
      <c r="E37" s="25">
        <v>289.8</v>
      </c>
      <c r="F37" s="66">
        <v>0</v>
      </c>
      <c r="G37" s="25">
        <v>0</v>
      </c>
      <c r="H37" s="65">
        <f t="shared" si="4"/>
        <v>0</v>
      </c>
      <c r="I37" s="66">
        <v>0</v>
      </c>
      <c r="J37" s="26">
        <v>0</v>
      </c>
      <c r="K37" s="66">
        <v>0</v>
      </c>
      <c r="L37" s="26">
        <v>0</v>
      </c>
      <c r="M37" s="20"/>
    </row>
    <row r="38" spans="2:13" x14ac:dyDescent="0.25">
      <c r="B38" s="45" t="s">
        <v>71</v>
      </c>
      <c r="C38" s="14" t="s">
        <v>72</v>
      </c>
      <c r="D38" s="15">
        <f>D39+D45+D46+D47+D57+D58</f>
        <v>5198900</v>
      </c>
      <c r="E38" s="15">
        <f>E39+E45+E46+E47+E57+E58</f>
        <v>4509098.0000000009</v>
      </c>
      <c r="F38" s="15">
        <f>F39+F45+F46+F47+F57+F58</f>
        <v>4901287.3</v>
      </c>
      <c r="G38" s="19">
        <f t="shared" si="7"/>
        <v>94.275467887437728</v>
      </c>
      <c r="H38" s="15">
        <f t="shared" si="4"/>
        <v>108.69773289469423</v>
      </c>
      <c r="I38" s="15">
        <f>I39+I45+I46+I47+I57+I58</f>
        <v>4405865.1999999993</v>
      </c>
      <c r="J38" s="15">
        <f t="shared" si="5"/>
        <v>89.892000413850454</v>
      </c>
      <c r="K38" s="15">
        <f>K39+K45+K46+K47+K57+K58</f>
        <v>3573218.1</v>
      </c>
      <c r="L38" s="15">
        <f t="shared" si="6"/>
        <v>81.101394114372823</v>
      </c>
      <c r="M38" s="8"/>
    </row>
    <row r="39" spans="2:13" ht="30" x14ac:dyDescent="0.25">
      <c r="B39" s="46" t="s">
        <v>73</v>
      </c>
      <c r="C39" s="47" t="s">
        <v>74</v>
      </c>
      <c r="D39" s="26">
        <f>D41+D42+D43+D44</f>
        <v>5197006</v>
      </c>
      <c r="E39" s="26">
        <f>E41+E42+E43+E44</f>
        <v>4511443.2</v>
      </c>
      <c r="F39" s="69">
        <f>F41+F42+F43+F44</f>
        <v>4901287.3</v>
      </c>
      <c r="G39" s="25">
        <f t="shared" si="7"/>
        <v>94.309825695794842</v>
      </c>
      <c r="H39" s="26">
        <f t="shared" si="4"/>
        <v>108.64122815510567</v>
      </c>
      <c r="I39" s="69">
        <f>I41+I42+I43+I44</f>
        <v>4405865.1999999993</v>
      </c>
      <c r="J39" s="26">
        <f t="shared" si="5"/>
        <v>89.892000413850454</v>
      </c>
      <c r="K39" s="69">
        <f>K41+K42+K43+K44</f>
        <v>3573218.1</v>
      </c>
      <c r="L39" s="26">
        <f t="shared" si="6"/>
        <v>81.101394114372823</v>
      </c>
      <c r="M39" s="8"/>
    </row>
    <row r="40" spans="2:13" x14ac:dyDescent="0.25">
      <c r="B40" s="47"/>
      <c r="C40" s="47" t="s">
        <v>75</v>
      </c>
      <c r="D40" s="26"/>
      <c r="E40" s="26"/>
      <c r="F40" s="65"/>
      <c r="G40" s="25"/>
      <c r="H40" s="26"/>
      <c r="I40" s="65"/>
      <c r="J40" s="26"/>
      <c r="K40" s="65"/>
      <c r="L40" s="26"/>
      <c r="M40" s="8"/>
    </row>
    <row r="41" spans="2:13" ht="30" x14ac:dyDescent="0.25">
      <c r="B41" s="46" t="s">
        <v>76</v>
      </c>
      <c r="C41" s="48" t="s">
        <v>77</v>
      </c>
      <c r="D41" s="59">
        <v>721385.5</v>
      </c>
      <c r="E41" s="79">
        <v>967892.4</v>
      </c>
      <c r="F41" s="70">
        <v>845565.5</v>
      </c>
      <c r="G41" s="59">
        <f t="shared" si="7"/>
        <v>117.21409703965494</v>
      </c>
      <c r="H41" s="65">
        <f t="shared" si="4"/>
        <v>87.361518697739541</v>
      </c>
      <c r="I41" s="70">
        <v>566327.4</v>
      </c>
      <c r="J41" s="26">
        <f t="shared" si="5"/>
        <v>66.976171568021641</v>
      </c>
      <c r="K41" s="70">
        <v>507742.6</v>
      </c>
      <c r="L41" s="26">
        <f t="shared" si="6"/>
        <v>89.655312457069883</v>
      </c>
      <c r="M41" s="8"/>
    </row>
    <row r="42" spans="2:13" ht="30" x14ac:dyDescent="0.25">
      <c r="B42" s="46" t="s">
        <v>78</v>
      </c>
      <c r="C42" s="48" t="s">
        <v>79</v>
      </c>
      <c r="D42" s="59">
        <v>1943668</v>
      </c>
      <c r="E42" s="80">
        <v>654864.5</v>
      </c>
      <c r="F42" s="70">
        <v>1503772.8</v>
      </c>
      <c r="G42" s="59">
        <f t="shared" si="7"/>
        <v>77.367780917317148</v>
      </c>
      <c r="H42" s="65">
        <f t="shared" si="4"/>
        <v>229.63113743377446</v>
      </c>
      <c r="I42" s="70">
        <v>1264768.3999999999</v>
      </c>
      <c r="J42" s="26">
        <f t="shared" si="5"/>
        <v>84.106349044217311</v>
      </c>
      <c r="K42" s="70">
        <v>490308</v>
      </c>
      <c r="L42" s="26">
        <f t="shared" si="6"/>
        <v>38.766623201528439</v>
      </c>
      <c r="M42" s="8"/>
    </row>
    <row r="43" spans="2:13" ht="30" x14ac:dyDescent="0.25">
      <c r="B43" s="46" t="s">
        <v>80</v>
      </c>
      <c r="C43" s="48" t="s">
        <v>81</v>
      </c>
      <c r="D43" s="59">
        <v>2251819.7999999998</v>
      </c>
      <c r="E43" s="80">
        <v>2492773.1</v>
      </c>
      <c r="F43" s="70">
        <v>2539825.7000000002</v>
      </c>
      <c r="G43" s="59">
        <f t="shared" si="7"/>
        <v>112.78991773675675</v>
      </c>
      <c r="H43" s="65">
        <f t="shared" si="4"/>
        <v>101.88756048434573</v>
      </c>
      <c r="I43" s="70">
        <v>2563119.4</v>
      </c>
      <c r="J43" s="26">
        <f t="shared" si="5"/>
        <v>100.91713773901884</v>
      </c>
      <c r="K43" s="70">
        <v>2563467.5</v>
      </c>
      <c r="L43" s="26">
        <f t="shared" si="6"/>
        <v>100.01358110745838</v>
      </c>
      <c r="M43" s="8"/>
    </row>
    <row r="44" spans="2:13" x14ac:dyDescent="0.25">
      <c r="B44" s="46" t="s">
        <v>82</v>
      </c>
      <c r="C44" s="49" t="s">
        <v>83</v>
      </c>
      <c r="D44" s="59">
        <v>280132.7</v>
      </c>
      <c r="E44" s="80">
        <v>395913.2</v>
      </c>
      <c r="F44" s="70">
        <v>12123.3</v>
      </c>
      <c r="G44" s="59">
        <f t="shared" si="7"/>
        <v>4.3276989798049277</v>
      </c>
      <c r="H44" s="65">
        <f t="shared" si="4"/>
        <v>3.0621105838350422</v>
      </c>
      <c r="I44" s="70">
        <v>11650</v>
      </c>
      <c r="J44" s="26">
        <f t="shared" si="5"/>
        <v>96.095947473047772</v>
      </c>
      <c r="K44" s="70">
        <v>11700</v>
      </c>
      <c r="L44" s="26">
        <f t="shared" si="6"/>
        <v>100.42918454935624</v>
      </c>
      <c r="M44" s="8"/>
    </row>
    <row r="45" spans="2:13" ht="30" x14ac:dyDescent="0.25">
      <c r="B45" s="46" t="s">
        <v>84</v>
      </c>
      <c r="C45" s="50" t="s">
        <v>85</v>
      </c>
      <c r="D45" s="60">
        <v>3945</v>
      </c>
      <c r="E45" s="59">
        <v>4057.4</v>
      </c>
      <c r="F45" s="66">
        <v>0</v>
      </c>
      <c r="G45" s="25">
        <f t="shared" si="7"/>
        <v>0</v>
      </c>
      <c r="H45" s="26">
        <f t="shared" si="4"/>
        <v>0</v>
      </c>
      <c r="I45" s="66">
        <v>0</v>
      </c>
      <c r="J45" s="26">
        <v>0</v>
      </c>
      <c r="K45" s="66">
        <v>0</v>
      </c>
      <c r="L45" s="26">
        <v>0</v>
      </c>
      <c r="M45" s="8"/>
    </row>
    <row r="46" spans="2:13" ht="28.5" customHeight="1" x14ac:dyDescent="0.25">
      <c r="B46" s="46" t="s">
        <v>86</v>
      </c>
      <c r="C46" s="50" t="s">
        <v>87</v>
      </c>
      <c r="D46" s="60">
        <v>100</v>
      </c>
      <c r="E46" s="59">
        <v>6535.9</v>
      </c>
      <c r="F46" s="66">
        <v>0</v>
      </c>
      <c r="G46" s="25">
        <f t="shared" si="7"/>
        <v>0</v>
      </c>
      <c r="H46" s="26">
        <f t="shared" si="4"/>
        <v>0</v>
      </c>
      <c r="I46" s="66">
        <v>0</v>
      </c>
      <c r="J46" s="26">
        <v>0</v>
      </c>
      <c r="K46" s="66">
        <v>0</v>
      </c>
      <c r="L46" s="26">
        <v>0</v>
      </c>
      <c r="M46" s="8"/>
    </row>
    <row r="47" spans="2:13" ht="19.5" customHeight="1" x14ac:dyDescent="0.25">
      <c r="B47" s="46" t="s">
        <v>88</v>
      </c>
      <c r="C47" s="51" t="s">
        <v>89</v>
      </c>
      <c r="D47" s="61">
        <v>0</v>
      </c>
      <c r="E47" s="81">
        <v>0</v>
      </c>
      <c r="F47" s="68">
        <v>0</v>
      </c>
      <c r="G47" s="59">
        <v>0</v>
      </c>
      <c r="H47" s="65">
        <v>0</v>
      </c>
      <c r="I47" s="68">
        <v>0</v>
      </c>
      <c r="J47" s="65">
        <v>0</v>
      </c>
      <c r="K47" s="68">
        <v>0</v>
      </c>
      <c r="L47" s="65">
        <v>0</v>
      </c>
      <c r="M47" s="8"/>
    </row>
    <row r="48" spans="2:13" ht="0.75" hidden="1" customHeight="1" x14ac:dyDescent="0.25">
      <c r="B48" s="52"/>
      <c r="C48" s="52"/>
      <c r="D48" s="62"/>
      <c r="E48" s="82"/>
      <c r="F48" s="63"/>
      <c r="G48" s="25" t="e">
        <f t="shared" si="7"/>
        <v>#DIV/0!</v>
      </c>
      <c r="H48" s="26" t="e">
        <f t="shared" si="4"/>
        <v>#DIV/0!</v>
      </c>
      <c r="I48" s="63"/>
      <c r="J48" s="26" t="e">
        <f t="shared" si="5"/>
        <v>#DIV/0!</v>
      </c>
      <c r="K48" s="63"/>
      <c r="L48" s="26" t="e">
        <f t="shared" si="6"/>
        <v>#DIV/0!</v>
      </c>
      <c r="M48" s="8"/>
    </row>
    <row r="49" spans="2:13" ht="23.25" hidden="1" customHeight="1" x14ac:dyDescent="0.25">
      <c r="B49" s="52"/>
      <c r="C49" s="52"/>
      <c r="D49" s="62"/>
      <c r="E49" s="82"/>
      <c r="F49" s="63"/>
      <c r="G49" s="25" t="e">
        <f t="shared" si="7"/>
        <v>#DIV/0!</v>
      </c>
      <c r="H49" s="26" t="e">
        <f t="shared" si="4"/>
        <v>#DIV/0!</v>
      </c>
      <c r="I49" s="63"/>
      <c r="J49" s="26" t="e">
        <f t="shared" si="5"/>
        <v>#DIV/0!</v>
      </c>
      <c r="K49" s="63"/>
      <c r="L49" s="26" t="e">
        <f t="shared" si="6"/>
        <v>#DIV/0!</v>
      </c>
      <c r="M49" s="8"/>
    </row>
    <row r="50" spans="2:13" ht="31.5" hidden="1" customHeight="1" x14ac:dyDescent="0.25">
      <c r="B50" s="52"/>
      <c r="C50" s="52"/>
      <c r="D50" s="62"/>
      <c r="E50" s="82"/>
      <c r="F50" s="63"/>
      <c r="G50" s="25" t="e">
        <f t="shared" si="7"/>
        <v>#DIV/0!</v>
      </c>
      <c r="H50" s="26" t="e">
        <f t="shared" si="4"/>
        <v>#DIV/0!</v>
      </c>
      <c r="I50" s="63"/>
      <c r="J50" s="26" t="e">
        <f t="shared" si="5"/>
        <v>#DIV/0!</v>
      </c>
      <c r="K50" s="63"/>
      <c r="L50" s="26" t="e">
        <f t="shared" si="6"/>
        <v>#DIV/0!</v>
      </c>
      <c r="M50" s="8"/>
    </row>
    <row r="51" spans="2:13" ht="29.25" hidden="1" customHeight="1" x14ac:dyDescent="0.25">
      <c r="B51" s="52"/>
      <c r="C51" s="52"/>
      <c r="D51" s="62"/>
      <c r="E51" s="82"/>
      <c r="F51" s="63"/>
      <c r="G51" s="25" t="e">
        <f t="shared" si="7"/>
        <v>#DIV/0!</v>
      </c>
      <c r="H51" s="26" t="e">
        <f t="shared" si="4"/>
        <v>#DIV/0!</v>
      </c>
      <c r="I51" s="63"/>
      <c r="J51" s="26" t="e">
        <f t="shared" si="5"/>
        <v>#DIV/0!</v>
      </c>
      <c r="K51" s="63"/>
      <c r="L51" s="26" t="e">
        <f t="shared" si="6"/>
        <v>#DIV/0!</v>
      </c>
      <c r="M51" s="8"/>
    </row>
    <row r="52" spans="2:13" ht="36.75" hidden="1" customHeight="1" x14ac:dyDescent="0.25">
      <c r="B52" s="52"/>
      <c r="C52" s="52"/>
      <c r="D52" s="62"/>
      <c r="E52" s="82"/>
      <c r="F52" s="63"/>
      <c r="G52" s="25" t="e">
        <f t="shared" si="7"/>
        <v>#DIV/0!</v>
      </c>
      <c r="H52" s="26" t="e">
        <f t="shared" si="4"/>
        <v>#DIV/0!</v>
      </c>
      <c r="I52" s="63"/>
      <c r="J52" s="26" t="e">
        <f t="shared" si="5"/>
        <v>#DIV/0!</v>
      </c>
      <c r="K52" s="63"/>
      <c r="L52" s="26" t="e">
        <f t="shared" si="6"/>
        <v>#DIV/0!</v>
      </c>
      <c r="M52" s="8"/>
    </row>
    <row r="53" spans="2:13" ht="35.25" hidden="1" customHeight="1" x14ac:dyDescent="0.25">
      <c r="B53" s="52"/>
      <c r="C53" s="52"/>
      <c r="D53" s="62"/>
      <c r="E53" s="82"/>
      <c r="F53" s="63"/>
      <c r="G53" s="25" t="e">
        <f t="shared" si="7"/>
        <v>#DIV/0!</v>
      </c>
      <c r="H53" s="26" t="e">
        <f t="shared" si="4"/>
        <v>#DIV/0!</v>
      </c>
      <c r="I53" s="63"/>
      <c r="J53" s="26" t="e">
        <f t="shared" si="5"/>
        <v>#DIV/0!</v>
      </c>
      <c r="K53" s="63"/>
      <c r="L53" s="26" t="e">
        <f t="shared" si="6"/>
        <v>#DIV/0!</v>
      </c>
      <c r="M53" s="8"/>
    </row>
    <row r="54" spans="2:13" ht="36" hidden="1" customHeight="1" x14ac:dyDescent="0.25">
      <c r="B54" s="52"/>
      <c r="C54" s="52"/>
      <c r="D54" s="62"/>
      <c r="E54" s="82"/>
      <c r="F54" s="63"/>
      <c r="G54" s="25" t="e">
        <f t="shared" si="7"/>
        <v>#DIV/0!</v>
      </c>
      <c r="H54" s="26" t="e">
        <f t="shared" si="4"/>
        <v>#DIV/0!</v>
      </c>
      <c r="I54" s="63"/>
      <c r="J54" s="26" t="e">
        <f t="shared" si="5"/>
        <v>#DIV/0!</v>
      </c>
      <c r="K54" s="63"/>
      <c r="L54" s="26" t="e">
        <f t="shared" si="6"/>
        <v>#DIV/0!</v>
      </c>
      <c r="M54" s="8"/>
    </row>
    <row r="55" spans="2:13" ht="35.25" hidden="1" customHeight="1" x14ac:dyDescent="0.25">
      <c r="B55" s="52"/>
      <c r="C55" s="52"/>
      <c r="D55" s="62"/>
      <c r="E55" s="82"/>
      <c r="F55" s="63"/>
      <c r="G55" s="25" t="e">
        <f t="shared" si="7"/>
        <v>#DIV/0!</v>
      </c>
      <c r="H55" s="26" t="e">
        <f t="shared" si="4"/>
        <v>#DIV/0!</v>
      </c>
      <c r="I55" s="63"/>
      <c r="J55" s="26" t="e">
        <f t="shared" si="5"/>
        <v>#DIV/0!</v>
      </c>
      <c r="K55" s="63"/>
      <c r="L55" s="26" t="e">
        <f t="shared" si="6"/>
        <v>#DIV/0!</v>
      </c>
      <c r="M55" s="8"/>
    </row>
    <row r="56" spans="2:13" ht="64.5" hidden="1" customHeight="1" x14ac:dyDescent="0.25">
      <c r="B56" s="52"/>
      <c r="C56" s="52"/>
      <c r="D56" s="62"/>
      <c r="E56" s="82"/>
      <c r="F56" s="63"/>
      <c r="G56" s="25" t="e">
        <f t="shared" si="7"/>
        <v>#DIV/0!</v>
      </c>
      <c r="H56" s="26" t="e">
        <f t="shared" si="4"/>
        <v>#DIV/0!</v>
      </c>
      <c r="I56" s="63"/>
      <c r="J56" s="26" t="e">
        <f t="shared" si="5"/>
        <v>#DIV/0!</v>
      </c>
      <c r="K56" s="63"/>
      <c r="L56" s="26" t="e">
        <f t="shared" si="6"/>
        <v>#DIV/0!</v>
      </c>
      <c r="M56" s="8"/>
    </row>
    <row r="57" spans="2:13" ht="87" hidden="1" customHeight="1" x14ac:dyDescent="0.25">
      <c r="B57" s="53" t="s">
        <v>90</v>
      </c>
      <c r="C57" s="53" t="s">
        <v>90</v>
      </c>
      <c r="D57" s="63"/>
      <c r="E57" s="83"/>
      <c r="F57" s="66">
        <v>0</v>
      </c>
      <c r="G57" s="25" t="e">
        <f t="shared" si="7"/>
        <v>#DIV/0!</v>
      </c>
      <c r="H57" s="26" t="e">
        <f t="shared" si="4"/>
        <v>#DIV/0!</v>
      </c>
      <c r="I57" s="66">
        <v>0</v>
      </c>
      <c r="J57" s="26" t="e">
        <f t="shared" si="5"/>
        <v>#DIV/0!</v>
      </c>
      <c r="K57" s="66">
        <v>0</v>
      </c>
      <c r="L57" s="26" t="e">
        <f t="shared" si="6"/>
        <v>#DIV/0!</v>
      </c>
      <c r="M57" s="8"/>
    </row>
    <row r="58" spans="2:13" ht="30" x14ac:dyDescent="0.25">
      <c r="B58" s="46" t="s">
        <v>91</v>
      </c>
      <c r="C58" s="53" t="s">
        <v>92</v>
      </c>
      <c r="D58" s="63">
        <v>-2151</v>
      </c>
      <c r="E58" s="82">
        <v>-12938.5</v>
      </c>
      <c r="F58" s="66">
        <v>0</v>
      </c>
      <c r="G58" s="25">
        <f t="shared" si="7"/>
        <v>0</v>
      </c>
      <c r="H58" s="26">
        <f t="shared" si="4"/>
        <v>0</v>
      </c>
      <c r="I58" s="66">
        <v>0</v>
      </c>
      <c r="J58" s="26">
        <v>0</v>
      </c>
      <c r="K58" s="66">
        <v>0</v>
      </c>
      <c r="L58" s="26">
        <v>0</v>
      </c>
      <c r="M58" s="8"/>
    </row>
    <row r="59" spans="2:13" ht="17.25" x14ac:dyDescent="0.25">
      <c r="B59" s="54"/>
      <c r="C59" s="54"/>
      <c r="E59" s="8"/>
    </row>
    <row r="60" spans="2:13" x14ac:dyDescent="0.25">
      <c r="E60" s="8"/>
      <c r="F60" s="55"/>
      <c r="G60" s="55"/>
      <c r="H60" s="55"/>
      <c r="I60" s="55"/>
      <c r="J60" s="55"/>
      <c r="K60" s="55"/>
    </row>
  </sheetData>
  <mergeCells count="6">
    <mergeCell ref="B1:L1"/>
    <mergeCell ref="B4:B5"/>
    <mergeCell ref="C4:C5"/>
    <mergeCell ref="F4:H4"/>
    <mergeCell ref="I4:J4"/>
    <mergeCell ref="K4:L4"/>
  </mergeCells>
  <pageMargins left="1.1023622047244095" right="0" top="0" bottom="0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доходах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Полянская Алла Николаевна</dc:creator>
  <cp:lastModifiedBy>Иванова Ольга Владимировна</cp:lastModifiedBy>
  <cp:lastPrinted>2023-11-09T04:22:15Z</cp:lastPrinted>
  <dcterms:created xsi:type="dcterms:W3CDTF">2016-07-28T11:48:08Z</dcterms:created>
  <dcterms:modified xsi:type="dcterms:W3CDTF">2024-11-13T07:44:36Z</dcterms:modified>
</cp:coreProperties>
</file>