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<sst xmlns="http://schemas.openxmlformats.org/spreadsheetml/2006/main" count="479" uniqueCount="475">
  <si>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</si>
  <si>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</si>
  <si>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</si>
  <si>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</si>
  <si>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</si>
  <si>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</si>
  <si>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</si>
  <si>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</si>
  <si>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</si>
  <si>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</si>
  <si>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</si>
  <si>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</si>
  <si>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</si>
  <si>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</si>
  <si>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</si>
  <si>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</si>
  <si>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</si>
  <si>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</si>
  <si>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</si>
  <si>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</si>
  <si>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</si>
  <si>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</si>
  <si>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</si>
  <si>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</si>
  <si>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</si>
  <si>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</si>
  <si>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</si>
  <si>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</si>
  <si>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</si>
  <si>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</si>
  <si>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</si>
  <si>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</si>
  <si>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</si>
  <si>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</si>
  <si>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</si>
  <si>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</si>
  <si>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</si>
  <si>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</si>
  <si>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</si>
  <si>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</si>
  <si>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</si>
  <si>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</si>
  <si>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</si>
  <si>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</si>
  <si>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</si>
  <si>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</si>
  <si>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</si>
  <si>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</si>
  <si>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</si>
  <si>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</si>
  <si>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</si>
  <si>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</si>
  <si>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</si>
  <si>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</si>
  <si>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</si>
  <si>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</si>
  <si>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</si>
  <si>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</si>
  <si>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</si>
  <si>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</si>
  <si>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</si>
  <si>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</si>
  <si>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</si>
  <si>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</si>
  <si>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</si>
  <si>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</si>
  <si>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</si>
  <si>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</si>
  <si>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</si>
  <si>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</si>
  <si>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</si>
  <si>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</si>
  <si>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</si>
  <si>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</si>
  <si>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</si>
  <si>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</si>
  <si>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</si>
  <si>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</si>
  <si>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</si>
  <si>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</si>
  <si>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</si>
  <si>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</si>
  <si>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</si>
  <si>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</si>
  <si>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</si>
  <si>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</si>
  <si>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</si>
  <si>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</si>
  <si>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</si>
  <si>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</si>
  <si>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</si>
  <si>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</si>
  <si>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</si>
  <si>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</si>
  <si>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</si>
  <si>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</si>
  <si>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</si>
  <si>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</si>
  <si>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</si>
  <si>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</si>
  <si>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</si>
  <si>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</si>
  <si>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</si>
  <si>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</si>
  <si>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</si>
  <si>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</si>
  <si>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</si>
  <si>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</si>
  <si>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</si>
  <si>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</si>
  <si>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</si>
  <si>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</si>
  <si>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</si>
  <si>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</si>
  <si>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</si>
  <si>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</si>
  <si>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</si>
  <si>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</si>
  <si>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</si>
  <si>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</si>
  <si>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</si>
  <si>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</si>
  <si>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</si>
  <si>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</si>
  <si>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</si>
  <si>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</si>
  <si>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</si>
  <si>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</si>
  <si>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</si>
  <si>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</si>
  <si>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</si>
  <si>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</si>
  <si>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</si>
  <si>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</si>
  <si>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</si>
  <si>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</si>
  <si>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</si>
  <si>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</si>
  <si>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</si>
  <si>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</si>
  <si>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</si>
  <si>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</si>
  <si>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</si>
  <si>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</si>
  <si>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</si>
  <si>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</si>
  <si>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</si>
  <si>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</si>
  <si>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</si>
  <si>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</si>
  <si>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</si>
  <si>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</si>
  <si>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</si>
  <si>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</si>
  <si>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</si>
  <si>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</si>
  <si>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</si>
  <si>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</si>
  <si>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</si>
  <si>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</si>
  <si>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</si>
  <si>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</si>
  <si>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</si>
  <si>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</si>
  <si>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</si>
  <si>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</si>
  <si>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</si>
  <si>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</si>
  <si>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</si>
  <si>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</si>
  <si>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</si>
  <si>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</si>
  <si>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</si>
  <si>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</si>
  <si>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</si>
  <si>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</si>
  <si>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</si>
  <si>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</si>
  <si>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</si>
  <si>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</si>
  <si>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</si>
  <si>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</si>
  <si>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</si>
  <si>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</si>
  <si>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</si>
  <si>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</si>
  <si>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</si>
  <si>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</si>
  <si>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</si>
  <si>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</si>
  <si>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</si>
  <si>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</si>
  <si>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</si>
  <si>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</si>
  <si>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</si>
  <si>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</si>
  <si>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</si>
  <si>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</si>
  <si>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</si>
  <si>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</si>
  <si>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</si>
  <si>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</si>
  <si>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</si>
  <si>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</si>
  <si>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</si>
  <si>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</si>
  <si>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</si>
  <si>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</si>
  <si>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</si>
  <si>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</si>
  <si>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</si>
  <si>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</si>
  <si>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</si>
  <si>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</si>
  <si>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</si>
  <si>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</si>
  <si>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</si>
  <si>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</si>
  <si>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</si>
  <si>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</si>
  <si>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</si>
  <si>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</si>
  <si>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</si>
  <si>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</si>
  <si>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</si>
  <si>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</si>
  <si>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</si>
  <si>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</si>
  <si>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</si>
  <si>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</si>
  <si>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</si>
  <si>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</si>
  <si>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</si>
  <si>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</si>
  <si>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</si>
  <si>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</si>
  <si>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</si>
  <si>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</si>
  <si>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</si>
  <si>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</si>
  <si>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</si>
  <si>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</si>
  <si>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</si>
  <si>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</si>
  <si>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</si>
  <si>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</si>
  <si>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</si>
  <si>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</si>
  <si>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</si>
  <si>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</si>
  <si>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</si>
  <si>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</si>
  <si>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</si>
  <si>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</si>
  <si>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</si>
  <si>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</si>
  <si>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</si>
  <si>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</si>
  <si>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</si>
  <si>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</si>
  <si>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</si>
  <si>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</si>
  <si>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</si>
  <si>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</si>
  <si>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</si>
  <si>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</si>
  <si>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</si>
  <si>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</si>
  <si>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</si>
  <si>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</si>
  <si>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</si>
  <si>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</si>
  <si>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</si>
  <si>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</si>
  <si>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</si>
  <si>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</si>
  <si>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</si>
  <si>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</si>
  <si>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</si>
  <si>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</si>
  <si>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</si>
  <si>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</si>
  <si>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</si>
  <si>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</si>
  <si>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</si>
  <si>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</si>
  <si>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</si>
  <si>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</si>
  <si>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</si>
  <si>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</si>
  <si>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</si>
  <si>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</si>
  <si>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</si>
  <si>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</si>
  <si>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</si>
  <si>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</si>
  <si>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</si>
  <si>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</si>
  <si>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</si>
  <si>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</si>
  <si>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</si>
  <si>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</si>
  <si>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</si>
  <si>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</si>
  <si>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</si>
  <si>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</si>
  <si>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</si>
  <si>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</si>
  <si>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</si>
  <si>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</si>
  <si>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</si>
  <si>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</si>
  <si>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</si>
  <si>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</si>
  <si>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</si>
  <si>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</si>
  <si>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</si>
  <si>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</si>
  <si>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</si>
  <si>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</si>
  <si>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</si>
  <si>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</si>
  <si>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</si>
  <si>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</si>
  <si>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</si>
  <si>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</si>
  <si>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</si>
  <si>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</si>
  <si>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</si>
  <si>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</si>
  <si>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</si>
  <si>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</si>
  <si>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</si>
  <si>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</si>
  <si>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</si>
  <si>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</si>
  <si>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</si>
  <si>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</si>
  <si>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</si>
  <si>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</si>
  <si>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</si>
  <si>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</si>
  <si>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</si>
  <si>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</si>
  <si>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</si>
  <si>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</si>
  <si>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</si>
  <si>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</si>
  <si>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</si>
  <si>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</si>
  <si>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</si>
  <si>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</si>
  <si>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</si>
  <si>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</si>
  <si>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</si>
  <si>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</si>
  <si>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</si>
  <si>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</si>
  <si>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</si>
  <si>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</si>
  <si>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</si>
  <si>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</si>
  <si>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</si>
  <si>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</si>
  <si>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</si>
  <si>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</si>
  <si>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</si>
  <si>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</si>
  <si>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</si>
  <si>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</si>
  <si>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</si>
  <si>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</si>
  <si>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</si>
  <si>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</si>
  <si>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</si>
  <si>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</si>
  <si>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</si>
  <si>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</si>
  <si>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</si>
  <si>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</si>
  <si>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</si>
  <si>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</si>
  <si>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</si>
  <si>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</si>
  <si>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</si>
  <si>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</si>
  <si>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</si>
  <si>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</si>
  <si>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</si>
  <si>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</si>
  <si>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</si>
  <si>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</si>
  <si>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</si>
  <si>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</si>
  <si>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</si>
  <si>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</si>
  <si>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</si>
  <si>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</si>
  <si>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</si>
  <si>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</si>
  <si>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</si>
  <si>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</si>
  <si>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</si>
  <si>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</si>
  <si>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</si>
  <si>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</si>
  <si>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</si>
  <si>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</si>
  <si>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</si>
  <si>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</si>
  <si>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</si>
  <si>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</si>
  <si>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</si>
  <si>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</si>
  <si>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</si>
  <si>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</si>
  <si>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</si>
  <si>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</si>
  <si>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</si>
  <si>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</si>
  <si>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</si>
  <si>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</si>
  <si>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</si>
  <si>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</si>
  <si>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</si>
  <si>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</si>
  <si>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</si>
  <si>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</si>
  <si>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</si>
  <si>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% исполнения к плану на 2022 год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</si>
  <si>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</si>
  <si>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</si>
  <si>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</si>
  <si>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</si>
  <si>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</si>
  <si>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</si>
  <si>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</si>
  <si>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</si>
  <si>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</si>
  <si>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</si>
  <si>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</si>
  <si>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</si>
  <si>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</si>
  <si>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</si>
  <si>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</si>
  <si>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</si>
  <si>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</si>
  <si>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</si>
  <si>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</si>
  <si>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</si>
  <si>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</si>
  <si>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</si>
  <si>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</si>
  <si>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</si>
  <si>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</si>
  <si>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</si>
  <si>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</si>
  <si>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</si>
  <si>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</si>
  <si>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</si>
  <si>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</si>
  <si>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</si>
  <si>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бюджета городского округа Мегион Ханты-Мансийского автономного округа-Югры по кодам классификации доходов бюджетов за полугодие 2022 года</t>
  </si>
  <si>
    <t>План на 2022 год, утвержден решением Думы города Мегиона от  27.05.2022 №203 (с учетом уведомлений Департамента финансов ХМАО-Югры)</t>
  </si>
  <si>
    <t>Исполнено на 01.07.2022 года</t>
  </si>
  <si>
    <t>000  1  14  06320  00  0000  430</t>
  </si>
  <si>
    <t>000  1  14  06324  04  0000  430</t>
  </si>
  <si>
    <t>000  1  16  01180  01  0000  140</t>
  </si>
  <si>
    <t>000  1  16  01183  01  0000  140</t>
  </si>
  <si>
    <t>000  1  16  01332  01  0000  140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</si>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</sst>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vertical="top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5"/>
  <sheetViews>
    <sheetView tabSelected="1" zoomScalePageLayoutView="0" workbookViewId="0" topLeftCell="A1">
      <selection activeCell="E4" sqref="E1:E4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/>
      <c r="F1" s="4"/>
    </row>
    <row r="2" spans="3:6" s="1" customFormat="1" ht="15.75" customHeight="1">
      <c r="C2" s="2"/>
      <c r="D2" s="2"/>
      <c r="E2" s="3"/>
      <c r="F2" s="4"/>
    </row>
    <row r="3" spans="3:6" s="1" customFormat="1" ht="15.75" customHeight="1">
      <c r="C3" s="2"/>
      <c r="D3" s="2"/>
      <c r="E3" s="3"/>
      <c r="F3" s="4"/>
    </row>
    <row r="4" spans="3:6" s="1" customFormat="1" ht="15.75" customHeight="1">
      <c r="C4" s="2"/>
      <c r="D4" s="2"/>
      <c r="E4" s="3"/>
      <c r="F4" s="4"/>
    </row>
    <row r="5" spans="3:4" s="1" customFormat="1" ht="15.75">
      <c r="C5" s="2"/>
      <c r="D5" s="2"/>
    </row>
    <row r="6" spans="2:6" s="1" customFormat="1" ht="30" customHeight="1">
      <c r="B6" s="35" t="s">
        <v>462</v>
      </c>
      <c r="C6" s="35"/>
      <c r="D6" s="35"/>
      <c r="E6" s="35"/>
      <c r="F6" s="35"/>
    </row>
    <row r="7" spans="2:6" s="1" customFormat="1" ht="15.75">
      <c r="B7" s="5"/>
      <c r="C7" s="5"/>
      <c r="D7" s="5"/>
      <c r="E7" s="5"/>
      <c r="F7" s="5"/>
    </row>
    <row r="8" spans="3:6" s="1" customFormat="1" ht="15.75">
      <c r="C8" s="2"/>
      <c r="D8" s="2"/>
      <c r="E8" s="6"/>
      <c r="F8" s="6" t="s">
        <v>124</v>
      </c>
    </row>
    <row r="9" spans="2:6" s="9" customFormat="1" ht="135" customHeight="1">
      <c r="B9" s="7" t="s">
        <v>194</v>
      </c>
      <c r="C9" s="8" t="s">
        <v>210</v>
      </c>
      <c r="D9" s="28" t="s">
        <v>463</v>
      </c>
      <c r="E9" s="7" t="s">
        <v>464</v>
      </c>
      <c r="F9" s="7" t="s">
        <v>429</v>
      </c>
    </row>
    <row r="10" spans="2:6" ht="15.75">
      <c r="B10" s="12" t="s">
        <v>0</v>
      </c>
      <c r="C10" s="13" t="s">
        <v>1</v>
      </c>
      <c r="D10" s="14">
        <f>SUM(D11,D178)</f>
        <v>5168441.4</v>
      </c>
      <c r="E10" s="14">
        <f>SUM(E11,E178)</f>
        <v>2310772.5</v>
      </c>
      <c r="F10" s="14">
        <f>SUM(E10/D10)*100</f>
        <v>44.70927154170694</v>
      </c>
    </row>
    <row r="11" spans="2:8" ht="15.75">
      <c r="B11" s="12" t="s">
        <v>2</v>
      </c>
      <c r="C11" s="13" t="s">
        <v>3</v>
      </c>
      <c r="D11" s="14">
        <f>SUM(D12,D19,D29,D45,D56,D63,D83,D91,D102,D120,D173)</f>
        <v>1425378.4</v>
      </c>
      <c r="E11" s="14">
        <f>SUM(E12,E19,E29,E45,E56,E63,E83,E91,E102,E120,E173)</f>
        <v>729334.5</v>
      </c>
      <c r="F11" s="14">
        <f aca="true" t="shared" si="0" ref="F11:F75">SUM(E11/D11)*100</f>
        <v>51.167781130961444</v>
      </c>
      <c r="H11" s="11"/>
    </row>
    <row r="12" spans="2:6" ht="15.75">
      <c r="B12" s="12" t="s">
        <v>4</v>
      </c>
      <c r="C12" s="13" t="s">
        <v>5</v>
      </c>
      <c r="D12" s="14">
        <f>SUM(D13)</f>
        <v>955035.1</v>
      </c>
      <c r="E12" s="14">
        <f>SUM(E13)</f>
        <v>446759</v>
      </c>
      <c r="F12" s="14">
        <f t="shared" si="0"/>
        <v>46.779327796433876</v>
      </c>
    </row>
    <row r="13" spans="2:6" ht="24" customHeight="1">
      <c r="B13" s="12" t="s">
        <v>6</v>
      </c>
      <c r="C13" s="13" t="s">
        <v>7</v>
      </c>
      <c r="D13" s="14">
        <f>SUM(D14,D15,D16,D17,D18)</f>
        <v>955035.1</v>
      </c>
      <c r="E13" s="14">
        <f>SUM(E14,E15,E16,E17,E18)</f>
        <v>446759</v>
      </c>
      <c r="F13" s="14">
        <f t="shared" si="0"/>
        <v>46.779327796433876</v>
      </c>
    </row>
    <row r="14" spans="2:6" ht="84.75" customHeight="1">
      <c r="B14" s="12" t="s">
        <v>130</v>
      </c>
      <c r="C14" s="13" t="s">
        <v>8</v>
      </c>
      <c r="D14" s="14">
        <v>915019.1</v>
      </c>
      <c r="E14" s="14">
        <v>420963.2</v>
      </c>
      <c r="F14" s="14">
        <f t="shared" si="0"/>
        <v>46.005946761111325</v>
      </c>
    </row>
    <row r="15" spans="2:6" ht="111.75" customHeight="1">
      <c r="B15" s="12" t="s">
        <v>9</v>
      </c>
      <c r="C15" s="13" t="s">
        <v>10</v>
      </c>
      <c r="D15" s="14">
        <v>1241.6</v>
      </c>
      <c r="E15" s="14">
        <v>307.2</v>
      </c>
      <c r="F15" s="14">
        <f t="shared" si="0"/>
        <v>24.742268041237114</v>
      </c>
    </row>
    <row r="16" spans="2:6" ht="52.5" customHeight="1">
      <c r="B16" s="12" t="s">
        <v>11</v>
      </c>
      <c r="C16" s="13" t="s">
        <v>12</v>
      </c>
      <c r="D16" s="14">
        <v>3724.6</v>
      </c>
      <c r="E16" s="14">
        <v>1678.3</v>
      </c>
      <c r="F16" s="14">
        <f t="shared" si="0"/>
        <v>45.05987220104172</v>
      </c>
    </row>
    <row r="17" spans="2:6" ht="89.25" customHeight="1">
      <c r="B17" s="12" t="s">
        <v>131</v>
      </c>
      <c r="C17" s="13" t="s">
        <v>13</v>
      </c>
      <c r="D17" s="14">
        <v>477.5</v>
      </c>
      <c r="E17" s="14">
        <v>187.1</v>
      </c>
      <c r="F17" s="14">
        <f t="shared" si="0"/>
        <v>39.18324607329843</v>
      </c>
    </row>
    <row r="18" spans="2:6" ht="90" customHeight="1">
      <c r="B18" s="12" t="s">
        <v>395</v>
      </c>
      <c r="C18" s="13" t="s">
        <v>394</v>
      </c>
      <c r="D18" s="14">
        <v>34572.3</v>
      </c>
      <c r="E18" s="14">
        <v>23623.2</v>
      </c>
      <c r="F18" s="14">
        <f t="shared" si="0"/>
        <v>68.32984788399962</v>
      </c>
    </row>
    <row r="19" spans="2:6" ht="33.75" customHeight="1">
      <c r="B19" s="12" t="s">
        <v>170</v>
      </c>
      <c r="C19" s="13" t="s">
        <v>164</v>
      </c>
      <c r="D19" s="14">
        <f>D20</f>
        <v>13791.9</v>
      </c>
      <c r="E19" s="14">
        <f>E20</f>
        <v>8084.499999999999</v>
      </c>
      <c r="F19" s="14">
        <f t="shared" si="0"/>
        <v>58.61773939776245</v>
      </c>
    </row>
    <row r="20" spans="2:6" ht="33.75" customHeight="1">
      <c r="B20" s="12" t="s">
        <v>169</v>
      </c>
      <c r="C20" s="13" t="s">
        <v>163</v>
      </c>
      <c r="D20" s="14">
        <f>SUM(D21,D23,D25,D27)</f>
        <v>13791.9</v>
      </c>
      <c r="E20" s="14">
        <f>SUM(E21,E23,E25,E27)</f>
        <v>8084.499999999999</v>
      </c>
      <c r="F20" s="14">
        <f t="shared" si="0"/>
        <v>58.61773939776245</v>
      </c>
    </row>
    <row r="21" spans="2:6" ht="65.25" customHeight="1">
      <c r="B21" s="12" t="s">
        <v>168</v>
      </c>
      <c r="C21" s="13" t="s">
        <v>162</v>
      </c>
      <c r="D21" s="14">
        <f>SUM(D22)</f>
        <v>6261.5</v>
      </c>
      <c r="E21" s="14">
        <f>SUM(E22)</f>
        <v>3979.4</v>
      </c>
      <c r="F21" s="14">
        <f t="shared" si="0"/>
        <v>63.55346163059969</v>
      </c>
    </row>
    <row r="22" spans="2:6" ht="100.5" customHeight="1">
      <c r="B22" s="12" t="s">
        <v>261</v>
      </c>
      <c r="C22" s="13" t="s">
        <v>257</v>
      </c>
      <c r="D22" s="14">
        <v>6261.5</v>
      </c>
      <c r="E22" s="14">
        <v>3979.4</v>
      </c>
      <c r="F22" s="14">
        <f t="shared" si="0"/>
        <v>63.55346163059969</v>
      </c>
    </row>
    <row r="23" spans="2:6" ht="83.25" customHeight="1">
      <c r="B23" s="12" t="s">
        <v>167</v>
      </c>
      <c r="C23" s="13" t="s">
        <v>161</v>
      </c>
      <c r="D23" s="14">
        <f>SUM(D24)</f>
        <v>41.4</v>
      </c>
      <c r="E23" s="14">
        <f>SUM(E24)</f>
        <v>23.4</v>
      </c>
      <c r="F23" s="14">
        <f t="shared" si="0"/>
        <v>56.52173913043478</v>
      </c>
    </row>
    <row r="24" spans="2:6" ht="119.25" customHeight="1">
      <c r="B24" s="12" t="s">
        <v>262</v>
      </c>
      <c r="C24" s="13" t="s">
        <v>258</v>
      </c>
      <c r="D24" s="14">
        <v>41.4</v>
      </c>
      <c r="E24" s="14">
        <v>23.4</v>
      </c>
      <c r="F24" s="14">
        <f t="shared" si="0"/>
        <v>56.52173913043478</v>
      </c>
    </row>
    <row r="25" spans="2:6" ht="69.75" customHeight="1">
      <c r="B25" s="12" t="s">
        <v>166</v>
      </c>
      <c r="C25" s="13" t="s">
        <v>160</v>
      </c>
      <c r="D25" s="14">
        <f>SUM(D26)</f>
        <v>8592.3</v>
      </c>
      <c r="E25" s="14">
        <f>SUM(E26)</f>
        <v>4584</v>
      </c>
      <c r="F25" s="14">
        <f t="shared" si="0"/>
        <v>53.350092524702355</v>
      </c>
    </row>
    <row r="26" spans="2:6" ht="96.75" customHeight="1">
      <c r="B26" s="15" t="s">
        <v>263</v>
      </c>
      <c r="C26" s="13" t="s">
        <v>259</v>
      </c>
      <c r="D26" s="14">
        <v>8592.3</v>
      </c>
      <c r="E26" s="14">
        <v>4584</v>
      </c>
      <c r="F26" s="14">
        <f t="shared" si="0"/>
        <v>53.350092524702355</v>
      </c>
    </row>
    <row r="27" spans="2:6" ht="66" customHeight="1">
      <c r="B27" s="12" t="s">
        <v>165</v>
      </c>
      <c r="C27" s="13" t="s">
        <v>159</v>
      </c>
      <c r="D27" s="14">
        <f>SUM(D28)</f>
        <v>-1103.3</v>
      </c>
      <c r="E27" s="14">
        <f>SUM(E28)</f>
        <v>-502.3</v>
      </c>
      <c r="F27" s="14">
        <f t="shared" si="0"/>
        <v>45.52705519804224</v>
      </c>
    </row>
    <row r="28" spans="2:6" ht="102" customHeight="1">
      <c r="B28" s="12" t="s">
        <v>264</v>
      </c>
      <c r="C28" s="13" t="s">
        <v>260</v>
      </c>
      <c r="D28" s="14">
        <v>-1103.3</v>
      </c>
      <c r="E28" s="14">
        <v>-502.3</v>
      </c>
      <c r="F28" s="14">
        <f t="shared" si="0"/>
        <v>45.52705519804224</v>
      </c>
    </row>
    <row r="29" spans="2:6" ht="20.25" customHeight="1">
      <c r="B29" s="12" t="s">
        <v>14</v>
      </c>
      <c r="C29" s="13" t="s">
        <v>15</v>
      </c>
      <c r="D29" s="14">
        <f>SUM(D30,D38,D41,D43)</f>
        <v>142950</v>
      </c>
      <c r="E29" s="14">
        <f>SUM(E30,E38,E41,E43)</f>
        <v>113422.70000000001</v>
      </c>
      <c r="F29" s="14">
        <f t="shared" si="0"/>
        <v>79.34431619447359</v>
      </c>
    </row>
    <row r="30" spans="2:6" ht="39" customHeight="1">
      <c r="B30" s="12" t="s">
        <v>16</v>
      </c>
      <c r="C30" s="13" t="s">
        <v>17</v>
      </c>
      <c r="D30" s="14">
        <f>SUM(D31,D34,D37)</f>
        <v>134300</v>
      </c>
      <c r="E30" s="14">
        <f>SUM(E31,E34,E37)</f>
        <v>109744.40000000001</v>
      </c>
      <c r="F30" s="14">
        <f t="shared" si="0"/>
        <v>81.71586001489204</v>
      </c>
    </row>
    <row r="31" spans="2:6" ht="39" customHeight="1">
      <c r="B31" s="12" t="s">
        <v>18</v>
      </c>
      <c r="C31" s="13" t="s">
        <v>19</v>
      </c>
      <c r="D31" s="14">
        <f>SUM(D32,D33)</f>
        <v>108200</v>
      </c>
      <c r="E31" s="14">
        <f>SUM(E32,E33)</f>
        <v>80218.1</v>
      </c>
      <c r="F31" s="14">
        <f t="shared" si="0"/>
        <v>74.13872458410353</v>
      </c>
    </row>
    <row r="32" spans="2:6" ht="39.75" customHeight="1">
      <c r="B32" s="12" t="s">
        <v>18</v>
      </c>
      <c r="C32" s="13" t="s">
        <v>20</v>
      </c>
      <c r="D32" s="14">
        <v>108200</v>
      </c>
      <c r="E32" s="14">
        <v>80218.1</v>
      </c>
      <c r="F32" s="14">
        <f t="shared" si="0"/>
        <v>74.13872458410353</v>
      </c>
    </row>
    <row r="33" spans="2:6" ht="54" customHeight="1">
      <c r="B33" s="12" t="s">
        <v>21</v>
      </c>
      <c r="C33" s="13" t="s">
        <v>22</v>
      </c>
      <c r="D33" s="14">
        <v>0</v>
      </c>
      <c r="E33" s="14">
        <v>0</v>
      </c>
      <c r="F33" s="14">
        <v>0</v>
      </c>
    </row>
    <row r="34" spans="2:6" ht="39.75" customHeight="1">
      <c r="B34" s="12" t="s">
        <v>23</v>
      </c>
      <c r="C34" s="13" t="s">
        <v>24</v>
      </c>
      <c r="D34" s="14">
        <f>SUM(D35,D36)</f>
        <v>26100</v>
      </c>
      <c r="E34" s="14">
        <f>SUM(E35,E36)</f>
        <v>29526.3</v>
      </c>
      <c r="F34" s="14">
        <f t="shared" si="0"/>
        <v>113.12758620689655</v>
      </c>
    </row>
    <row r="35" spans="2:6" ht="71.25" customHeight="1">
      <c r="B35" s="16" t="s">
        <v>207</v>
      </c>
      <c r="C35" s="13" t="s">
        <v>25</v>
      </c>
      <c r="D35" s="14">
        <v>26100</v>
      </c>
      <c r="E35" s="14">
        <v>29526.3</v>
      </c>
      <c r="F35" s="14">
        <f t="shared" si="0"/>
        <v>113.12758620689655</v>
      </c>
    </row>
    <row r="36" spans="2:6" ht="58.5" customHeight="1">
      <c r="B36" s="12" t="s">
        <v>26</v>
      </c>
      <c r="C36" s="13" t="s">
        <v>27</v>
      </c>
      <c r="D36" s="14">
        <v>0</v>
      </c>
      <c r="E36" s="14">
        <v>0</v>
      </c>
      <c r="F36" s="14">
        <v>0</v>
      </c>
    </row>
    <row r="37" spans="2:6" ht="34.5" customHeight="1">
      <c r="B37" s="12" t="s">
        <v>193</v>
      </c>
      <c r="C37" s="13" t="s">
        <v>28</v>
      </c>
      <c r="D37" s="14">
        <v>0</v>
      </c>
      <c r="E37" s="14">
        <v>0</v>
      </c>
      <c r="F37" s="14">
        <v>0</v>
      </c>
    </row>
    <row r="38" spans="2:6" ht="35.25" customHeight="1">
      <c r="B38" s="12" t="s">
        <v>29</v>
      </c>
      <c r="C38" s="13" t="s">
        <v>30</v>
      </c>
      <c r="D38" s="14">
        <f>SUM(D39,D40)</f>
        <v>0</v>
      </c>
      <c r="E38" s="14">
        <f>SUM(E39,E40)</f>
        <v>98.2</v>
      </c>
      <c r="F38" s="14">
        <v>0</v>
      </c>
    </row>
    <row r="39" spans="2:6" ht="30.75" customHeight="1">
      <c r="B39" s="12" t="s">
        <v>29</v>
      </c>
      <c r="C39" s="13" t="s">
        <v>31</v>
      </c>
      <c r="D39" s="14">
        <v>0</v>
      </c>
      <c r="E39" s="14">
        <v>98.2</v>
      </c>
      <c r="F39" s="14">
        <v>0</v>
      </c>
    </row>
    <row r="40" spans="2:6" ht="49.5" customHeight="1">
      <c r="B40" s="12" t="s">
        <v>32</v>
      </c>
      <c r="C40" s="13" t="s">
        <v>33</v>
      </c>
      <c r="D40" s="14">
        <v>0</v>
      </c>
      <c r="E40" s="14">
        <v>0</v>
      </c>
      <c r="F40" s="14">
        <v>0</v>
      </c>
    </row>
    <row r="41" spans="2:6" ht="25.5" customHeight="1">
      <c r="B41" s="12" t="s">
        <v>34</v>
      </c>
      <c r="C41" s="13" t="s">
        <v>35</v>
      </c>
      <c r="D41" s="14">
        <f>SUM(D42)</f>
        <v>0</v>
      </c>
      <c r="E41" s="14">
        <f>SUM(E42)</f>
        <v>0</v>
      </c>
      <c r="F41" s="14">
        <v>0</v>
      </c>
    </row>
    <row r="42" spans="2:6" ht="28.5" customHeight="1">
      <c r="B42" s="12" t="s">
        <v>34</v>
      </c>
      <c r="C42" s="13" t="s">
        <v>36</v>
      </c>
      <c r="D42" s="14">
        <v>0</v>
      </c>
      <c r="E42" s="14">
        <v>0</v>
      </c>
      <c r="F42" s="14">
        <v>0</v>
      </c>
    </row>
    <row r="43" spans="2:6" ht="41.25" customHeight="1">
      <c r="B43" s="12" t="s">
        <v>134</v>
      </c>
      <c r="C43" s="13" t="s">
        <v>135</v>
      </c>
      <c r="D43" s="14">
        <f>SUM(D44)</f>
        <v>8650</v>
      </c>
      <c r="E43" s="14">
        <f>SUM(E44)</f>
        <v>3580.1</v>
      </c>
      <c r="F43" s="14">
        <f t="shared" si="0"/>
        <v>41.38843930635838</v>
      </c>
    </row>
    <row r="44" spans="2:6" ht="49.5" customHeight="1">
      <c r="B44" s="12" t="s">
        <v>136</v>
      </c>
      <c r="C44" s="13" t="s">
        <v>137</v>
      </c>
      <c r="D44" s="14">
        <v>8650</v>
      </c>
      <c r="E44" s="14">
        <v>3580.1</v>
      </c>
      <c r="F44" s="14">
        <f t="shared" si="0"/>
        <v>41.38843930635838</v>
      </c>
    </row>
    <row r="45" spans="2:6" ht="21" customHeight="1">
      <c r="B45" s="12" t="s">
        <v>37</v>
      </c>
      <c r="C45" s="13" t="s">
        <v>38</v>
      </c>
      <c r="D45" s="14">
        <f>SUM(D46,D48,D51)</f>
        <v>88100</v>
      </c>
      <c r="E45" s="14">
        <f>SUM(E46,E48,E51)</f>
        <v>35972</v>
      </c>
      <c r="F45" s="14">
        <f t="shared" si="0"/>
        <v>40.83087400681044</v>
      </c>
    </row>
    <row r="46" spans="2:6" ht="27.75" customHeight="1">
      <c r="B46" s="12" t="s">
        <v>39</v>
      </c>
      <c r="C46" s="13" t="s">
        <v>40</v>
      </c>
      <c r="D46" s="14">
        <f>SUM(D47)</f>
        <v>23000</v>
      </c>
      <c r="E46" s="14">
        <f>SUM(E47)</f>
        <v>4728.5</v>
      </c>
      <c r="F46" s="14">
        <f t="shared" si="0"/>
        <v>20.558695652173913</v>
      </c>
    </row>
    <row r="47" spans="2:6" ht="41.25" customHeight="1">
      <c r="B47" s="12" t="s">
        <v>41</v>
      </c>
      <c r="C47" s="13" t="s">
        <v>42</v>
      </c>
      <c r="D47" s="14">
        <v>23000</v>
      </c>
      <c r="E47" s="14">
        <v>4728.5</v>
      </c>
      <c r="F47" s="14">
        <f t="shared" si="0"/>
        <v>20.558695652173913</v>
      </c>
    </row>
    <row r="48" spans="2:6" ht="24.75" customHeight="1">
      <c r="B48" s="22" t="s">
        <v>323</v>
      </c>
      <c r="C48" s="13" t="s">
        <v>326</v>
      </c>
      <c r="D48" s="14">
        <f>SUM(D49:D50)</f>
        <v>25600</v>
      </c>
      <c r="E48" s="14">
        <f>SUM(E49:E50)</f>
        <v>7431.700000000001</v>
      </c>
      <c r="F48" s="14">
        <f t="shared" si="0"/>
        <v>29.030078125000003</v>
      </c>
    </row>
    <row r="49" spans="2:6" ht="25.5" customHeight="1">
      <c r="B49" s="22" t="s">
        <v>324</v>
      </c>
      <c r="C49" s="13" t="s">
        <v>327</v>
      </c>
      <c r="D49" s="14">
        <v>12600</v>
      </c>
      <c r="E49" s="14">
        <v>5443.6</v>
      </c>
      <c r="F49" s="14">
        <f t="shared" si="0"/>
        <v>43.2031746031746</v>
      </c>
    </row>
    <row r="50" spans="2:6" ht="24" customHeight="1">
      <c r="B50" s="22" t="s">
        <v>325</v>
      </c>
      <c r="C50" s="13" t="s">
        <v>328</v>
      </c>
      <c r="D50" s="14">
        <v>13000</v>
      </c>
      <c r="E50" s="14">
        <v>1988.1</v>
      </c>
      <c r="F50" s="14">
        <f t="shared" si="0"/>
        <v>15.293076923076923</v>
      </c>
    </row>
    <row r="51" spans="2:6" ht="19.5" customHeight="1">
      <c r="B51" s="12" t="s">
        <v>43</v>
      </c>
      <c r="C51" s="13" t="s">
        <v>44</v>
      </c>
      <c r="D51" s="14">
        <f>SUM(D52,D54)</f>
        <v>39500</v>
      </c>
      <c r="E51" s="14">
        <f>SUM(E52,E54)</f>
        <v>23811.8</v>
      </c>
      <c r="F51" s="14">
        <f t="shared" si="0"/>
        <v>60.28303797468354</v>
      </c>
    </row>
    <row r="52" spans="2:6" ht="34.5" customHeight="1">
      <c r="B52" s="12" t="s">
        <v>178</v>
      </c>
      <c r="C52" s="13" t="s">
        <v>179</v>
      </c>
      <c r="D52" s="14">
        <f>SUM(D53)</f>
        <v>34500</v>
      </c>
      <c r="E52" s="14">
        <f>SUM(E53)</f>
        <v>22526.8</v>
      </c>
      <c r="F52" s="14">
        <f t="shared" si="0"/>
        <v>65.29507246376811</v>
      </c>
    </row>
    <row r="53" spans="2:6" ht="52.5" customHeight="1">
      <c r="B53" s="12" t="s">
        <v>183</v>
      </c>
      <c r="C53" s="13" t="s">
        <v>180</v>
      </c>
      <c r="D53" s="14">
        <v>34500</v>
      </c>
      <c r="E53" s="14">
        <v>22526.8</v>
      </c>
      <c r="F53" s="14">
        <f t="shared" si="0"/>
        <v>65.29507246376811</v>
      </c>
    </row>
    <row r="54" spans="2:6" ht="39" customHeight="1">
      <c r="B54" s="12" t="s">
        <v>181</v>
      </c>
      <c r="C54" s="13" t="s">
        <v>182</v>
      </c>
      <c r="D54" s="14">
        <f>SUM(D55)</f>
        <v>5000</v>
      </c>
      <c r="E54" s="14">
        <f>SUM(E55)</f>
        <v>1285</v>
      </c>
      <c r="F54" s="14">
        <f t="shared" si="0"/>
        <v>25.7</v>
      </c>
    </row>
    <row r="55" spans="2:6" ht="54" customHeight="1">
      <c r="B55" s="12" t="s">
        <v>184</v>
      </c>
      <c r="C55" s="13" t="s">
        <v>185</v>
      </c>
      <c r="D55" s="14">
        <v>5000</v>
      </c>
      <c r="E55" s="14">
        <v>1285</v>
      </c>
      <c r="F55" s="14">
        <f t="shared" si="0"/>
        <v>25.7</v>
      </c>
    </row>
    <row r="56" spans="2:6" ht="18.75" customHeight="1">
      <c r="B56" s="12" t="s">
        <v>45</v>
      </c>
      <c r="C56" s="13" t="s">
        <v>46</v>
      </c>
      <c r="D56" s="14">
        <f>SUM(D57,D59)</f>
        <v>9230.4</v>
      </c>
      <c r="E56" s="14">
        <f>SUM(E57,E59)</f>
        <v>4642.3</v>
      </c>
      <c r="F56" s="14">
        <f t="shared" si="0"/>
        <v>50.29359507713642</v>
      </c>
    </row>
    <row r="57" spans="2:6" ht="37.5" customHeight="1">
      <c r="B57" s="12" t="s">
        <v>47</v>
      </c>
      <c r="C57" s="13" t="s">
        <v>48</v>
      </c>
      <c r="D57" s="14">
        <f>SUM(D58)</f>
        <v>9150</v>
      </c>
      <c r="E57" s="14">
        <f>SUM(E58)</f>
        <v>4621.3</v>
      </c>
      <c r="F57" s="14">
        <f t="shared" si="0"/>
        <v>50.50601092896175</v>
      </c>
    </row>
    <row r="58" spans="2:6" ht="50.25" customHeight="1">
      <c r="B58" s="12" t="s">
        <v>123</v>
      </c>
      <c r="C58" s="13" t="s">
        <v>49</v>
      </c>
      <c r="D58" s="14">
        <v>9150</v>
      </c>
      <c r="E58" s="14">
        <v>4621.3</v>
      </c>
      <c r="F58" s="14">
        <f t="shared" si="0"/>
        <v>50.50601092896175</v>
      </c>
    </row>
    <row r="59" spans="2:6" ht="39.75" customHeight="1">
      <c r="B59" s="12" t="s">
        <v>50</v>
      </c>
      <c r="C59" s="13" t="s">
        <v>51</v>
      </c>
      <c r="D59" s="14">
        <f>D60+D61</f>
        <v>80.4</v>
      </c>
      <c r="E59" s="14">
        <f>E60+E61</f>
        <v>21</v>
      </c>
      <c r="F59" s="14">
        <f t="shared" si="0"/>
        <v>26.119402985074625</v>
      </c>
    </row>
    <row r="60" spans="2:6" ht="36.75" customHeight="1">
      <c r="B60" s="12" t="s">
        <v>126</v>
      </c>
      <c r="C60" s="13" t="s">
        <v>125</v>
      </c>
      <c r="D60" s="14">
        <v>10</v>
      </c>
      <c r="E60" s="14">
        <v>5</v>
      </c>
      <c r="F60" s="14">
        <f t="shared" si="0"/>
        <v>50</v>
      </c>
    </row>
    <row r="61" spans="2:6" ht="64.5" customHeight="1">
      <c r="B61" s="12" t="s">
        <v>172</v>
      </c>
      <c r="C61" s="13" t="s">
        <v>157</v>
      </c>
      <c r="D61" s="14">
        <f>SUM(D62)</f>
        <v>70.4</v>
      </c>
      <c r="E61" s="14">
        <f>SUM(E62)</f>
        <v>16</v>
      </c>
      <c r="F61" s="14">
        <f t="shared" si="0"/>
        <v>22.727272727272727</v>
      </c>
    </row>
    <row r="62" spans="2:6" ht="86.25" customHeight="1">
      <c r="B62" s="12" t="s">
        <v>171</v>
      </c>
      <c r="C62" s="13" t="s">
        <v>158</v>
      </c>
      <c r="D62" s="14">
        <v>70.4</v>
      </c>
      <c r="E62" s="14">
        <v>16</v>
      </c>
      <c r="F62" s="14">
        <f t="shared" si="0"/>
        <v>22.727272727272727</v>
      </c>
    </row>
    <row r="63" spans="2:6" ht="45" customHeight="1">
      <c r="B63" s="12" t="s">
        <v>52</v>
      </c>
      <c r="C63" s="13" t="s">
        <v>53</v>
      </c>
      <c r="D63" s="14">
        <f>SUM(D64,D66,D75,D78)</f>
        <v>139038</v>
      </c>
      <c r="E63" s="14">
        <f>SUM(E64,E66,E75,E78)</f>
        <v>71264</v>
      </c>
      <c r="F63" s="14">
        <f t="shared" si="0"/>
        <v>51.255052575554885</v>
      </c>
    </row>
    <row r="64" spans="2:6" ht="70.5" customHeight="1">
      <c r="B64" s="12" t="s">
        <v>223</v>
      </c>
      <c r="C64" s="13" t="s">
        <v>221</v>
      </c>
      <c r="D64" s="14">
        <f>SUM(D65)</f>
        <v>124</v>
      </c>
      <c r="E64" s="14">
        <f>SUM(E65)</f>
        <v>0</v>
      </c>
      <c r="F64" s="14">
        <f t="shared" si="0"/>
        <v>0</v>
      </c>
    </row>
    <row r="65" spans="2:6" ht="57" customHeight="1">
      <c r="B65" s="12" t="s">
        <v>224</v>
      </c>
      <c r="C65" s="13" t="s">
        <v>222</v>
      </c>
      <c r="D65" s="14">
        <v>124</v>
      </c>
      <c r="E65" s="14">
        <v>0</v>
      </c>
      <c r="F65" s="14">
        <f t="shared" si="0"/>
        <v>0</v>
      </c>
    </row>
    <row r="66" spans="2:6" ht="85.5" customHeight="1">
      <c r="B66" s="12" t="s">
        <v>54</v>
      </c>
      <c r="C66" s="13" t="s">
        <v>55</v>
      </c>
      <c r="D66" s="14">
        <f>SUM(D67,D69,D71,D73)</f>
        <v>129399</v>
      </c>
      <c r="E66" s="14">
        <f>SUM(E67,E69,E71,E73,)</f>
        <v>62187.9</v>
      </c>
      <c r="F66" s="14">
        <f t="shared" si="0"/>
        <v>48.05902673127304</v>
      </c>
    </row>
    <row r="67" spans="2:6" ht="69" customHeight="1">
      <c r="B67" s="12" t="s">
        <v>56</v>
      </c>
      <c r="C67" s="13" t="s">
        <v>57</v>
      </c>
      <c r="D67" s="14">
        <f>SUM(D68)</f>
        <v>115805</v>
      </c>
      <c r="E67" s="14">
        <f>SUM(E68)</f>
        <v>54370.3</v>
      </c>
      <c r="F67" s="14">
        <f t="shared" si="0"/>
        <v>46.949872630715426</v>
      </c>
    </row>
    <row r="68" spans="2:6" ht="81" customHeight="1">
      <c r="B68" s="12" t="s">
        <v>58</v>
      </c>
      <c r="C68" s="13" t="s">
        <v>59</v>
      </c>
      <c r="D68" s="14">
        <v>115805</v>
      </c>
      <c r="E68" s="14">
        <v>54370.3</v>
      </c>
      <c r="F68" s="14">
        <f t="shared" si="0"/>
        <v>46.949872630715426</v>
      </c>
    </row>
    <row r="69" spans="2:6" ht="81" customHeight="1">
      <c r="B69" s="12" t="s">
        <v>60</v>
      </c>
      <c r="C69" s="13" t="s">
        <v>61</v>
      </c>
      <c r="D69" s="14">
        <f>SUM(D70)</f>
        <v>2558</v>
      </c>
      <c r="E69" s="14">
        <f>SUM(E70)</f>
        <v>1609.7</v>
      </c>
      <c r="F69" s="14">
        <f t="shared" si="0"/>
        <v>62.928068803752936</v>
      </c>
    </row>
    <row r="70" spans="2:6" ht="71.25" customHeight="1">
      <c r="B70" s="12" t="s">
        <v>62</v>
      </c>
      <c r="C70" s="13" t="s">
        <v>63</v>
      </c>
      <c r="D70" s="14">
        <v>2558</v>
      </c>
      <c r="E70" s="14">
        <v>1609.7</v>
      </c>
      <c r="F70" s="14">
        <f t="shared" si="0"/>
        <v>62.928068803752936</v>
      </c>
    </row>
    <row r="71" spans="2:6" ht="86.25" customHeight="1">
      <c r="B71" s="12" t="s">
        <v>64</v>
      </c>
      <c r="C71" s="13" t="s">
        <v>65</v>
      </c>
      <c r="D71" s="14">
        <f>SUM(D72)</f>
        <v>192</v>
      </c>
      <c r="E71" s="14">
        <f>SUM(E72)</f>
        <v>197.6</v>
      </c>
      <c r="F71" s="14">
        <f t="shared" si="0"/>
        <v>102.91666666666666</v>
      </c>
    </row>
    <row r="72" spans="2:6" ht="66" customHeight="1">
      <c r="B72" s="12" t="s">
        <v>66</v>
      </c>
      <c r="C72" s="13" t="s">
        <v>67</v>
      </c>
      <c r="D72" s="14">
        <v>192</v>
      </c>
      <c r="E72" s="14">
        <v>197.6</v>
      </c>
      <c r="F72" s="14">
        <f t="shared" si="0"/>
        <v>102.91666666666666</v>
      </c>
    </row>
    <row r="73" spans="2:6" ht="44.25" customHeight="1">
      <c r="B73" s="12" t="s">
        <v>140</v>
      </c>
      <c r="C73" s="13" t="s">
        <v>138</v>
      </c>
      <c r="D73" s="14">
        <f>SUM(D74)</f>
        <v>10844</v>
      </c>
      <c r="E73" s="14">
        <f>SUM(E74)</f>
        <v>6010.3</v>
      </c>
      <c r="F73" s="14">
        <f t="shared" si="0"/>
        <v>55.42511988196238</v>
      </c>
    </row>
    <row r="74" spans="2:6" ht="48.75" customHeight="1">
      <c r="B74" s="12" t="s">
        <v>141</v>
      </c>
      <c r="C74" s="13" t="s">
        <v>139</v>
      </c>
      <c r="D74" s="14">
        <v>10844</v>
      </c>
      <c r="E74" s="14">
        <v>6010.3</v>
      </c>
      <c r="F74" s="14">
        <f t="shared" si="0"/>
        <v>55.42511988196238</v>
      </c>
    </row>
    <row r="75" spans="2:6" ht="39" customHeight="1">
      <c r="B75" s="12" t="s">
        <v>430</v>
      </c>
      <c r="C75" s="13" t="s">
        <v>431</v>
      </c>
      <c r="D75" s="14">
        <f>SUM(D77)</f>
        <v>267</v>
      </c>
      <c r="E75" s="14">
        <f>SUM(E77)</f>
        <v>2446.4</v>
      </c>
      <c r="F75" s="14">
        <f t="shared" si="0"/>
        <v>916.2546816479401</v>
      </c>
    </row>
    <row r="76" spans="2:6" ht="48.75" customHeight="1">
      <c r="B76" s="12" t="s">
        <v>432</v>
      </c>
      <c r="C76" s="13" t="s">
        <v>433</v>
      </c>
      <c r="D76" s="14">
        <f>SUM(D77)</f>
        <v>267</v>
      </c>
      <c r="E76" s="14">
        <f>SUM(E77)</f>
        <v>2446.4</v>
      </c>
      <c r="F76" s="14">
        <f aca="true" t="shared" si="1" ref="F76:F82">SUM(E76/D76)*100</f>
        <v>916.2546816479401</v>
      </c>
    </row>
    <row r="77" spans="2:6" ht="49.5" customHeight="1">
      <c r="B77" s="12" t="s">
        <v>434</v>
      </c>
      <c r="C77" s="13" t="s">
        <v>435</v>
      </c>
      <c r="D77" s="14">
        <v>267</v>
      </c>
      <c r="E77" s="14">
        <v>2446.4</v>
      </c>
      <c r="F77" s="14">
        <f t="shared" si="1"/>
        <v>916.2546816479401</v>
      </c>
    </row>
    <row r="78" spans="2:6" ht="79.5" customHeight="1">
      <c r="B78" s="12" t="s">
        <v>177</v>
      </c>
      <c r="C78" s="13" t="s">
        <v>149</v>
      </c>
      <c r="D78" s="14">
        <f>SUM(D79+D81)</f>
        <v>9248</v>
      </c>
      <c r="E78" s="14">
        <f>SUM(E79+E81)</f>
        <v>6629.7</v>
      </c>
      <c r="F78" s="14">
        <f t="shared" si="1"/>
        <v>71.68793252595155</v>
      </c>
    </row>
    <row r="79" spans="2:6" ht="81.75" customHeight="1">
      <c r="B79" s="12" t="s">
        <v>176</v>
      </c>
      <c r="C79" s="13" t="s">
        <v>148</v>
      </c>
      <c r="D79" s="14">
        <f>SUM(D80)</f>
        <v>5784</v>
      </c>
      <c r="E79" s="14">
        <f>SUM(E80)</f>
        <v>5424.2</v>
      </c>
      <c r="F79" s="14">
        <f t="shared" si="1"/>
        <v>93.77939142461965</v>
      </c>
    </row>
    <row r="80" spans="2:6" ht="81.75" customHeight="1">
      <c r="B80" s="12" t="s">
        <v>150</v>
      </c>
      <c r="C80" s="13" t="s">
        <v>147</v>
      </c>
      <c r="D80" s="14">
        <v>5784</v>
      </c>
      <c r="E80" s="14">
        <v>5424.2</v>
      </c>
      <c r="F80" s="14">
        <f t="shared" si="1"/>
        <v>93.77939142461965</v>
      </c>
    </row>
    <row r="81" spans="2:6" ht="101.25" customHeight="1">
      <c r="B81" s="29" t="s">
        <v>436</v>
      </c>
      <c r="C81" s="13" t="s">
        <v>437</v>
      </c>
      <c r="D81" s="14">
        <f>SUM(D82)</f>
        <v>3464</v>
      </c>
      <c r="E81" s="14">
        <f>SUM(E82)</f>
        <v>1205.5</v>
      </c>
      <c r="F81" s="14">
        <f t="shared" si="1"/>
        <v>34.80080831408776</v>
      </c>
    </row>
    <row r="82" spans="2:6" ht="85.5" customHeight="1">
      <c r="B82" s="23" t="s">
        <v>438</v>
      </c>
      <c r="C82" s="13" t="s">
        <v>439</v>
      </c>
      <c r="D82" s="14">
        <v>3464</v>
      </c>
      <c r="E82" s="14">
        <v>1205.5</v>
      </c>
      <c r="F82" s="14">
        <f t="shared" si="1"/>
        <v>34.80080831408776</v>
      </c>
    </row>
    <row r="83" spans="2:6" ht="15.75">
      <c r="B83" s="12" t="s">
        <v>68</v>
      </c>
      <c r="C83" s="13" t="s">
        <v>69</v>
      </c>
      <c r="D83" s="14">
        <f>SUM(D84)</f>
        <v>11961.2</v>
      </c>
      <c r="E83" s="14">
        <f>SUM(E84)</f>
        <v>4443.7</v>
      </c>
      <c r="F83" s="14">
        <f aca="true" t="shared" si="2" ref="F83:F94">SUM(E83/D83)*100</f>
        <v>37.15095475370364</v>
      </c>
    </row>
    <row r="84" spans="2:6" ht="17.25" customHeight="1">
      <c r="B84" s="12" t="s">
        <v>70</v>
      </c>
      <c r="C84" s="13" t="s">
        <v>71</v>
      </c>
      <c r="D84" s="14">
        <f>SUM(D85,D86,D87,D90)</f>
        <v>11961.2</v>
      </c>
      <c r="E84" s="14">
        <f>SUM(E85,E86,E87,E90)</f>
        <v>4443.7</v>
      </c>
      <c r="F84" s="14">
        <f t="shared" si="2"/>
        <v>37.15095475370364</v>
      </c>
    </row>
    <row r="85" spans="2:6" ht="36" customHeight="1">
      <c r="B85" s="12" t="s">
        <v>72</v>
      </c>
      <c r="C85" s="13" t="s">
        <v>73</v>
      </c>
      <c r="D85" s="14">
        <v>829.9</v>
      </c>
      <c r="E85" s="14">
        <v>76.1</v>
      </c>
      <c r="F85" s="14">
        <f t="shared" si="2"/>
        <v>9.169779491505</v>
      </c>
    </row>
    <row r="86" spans="2:6" ht="18" customHeight="1">
      <c r="B86" s="12" t="s">
        <v>74</v>
      </c>
      <c r="C86" s="13" t="s">
        <v>75</v>
      </c>
      <c r="D86" s="14">
        <v>8059.3</v>
      </c>
      <c r="E86" s="14">
        <v>3683.2</v>
      </c>
      <c r="F86" s="14">
        <f t="shared" si="2"/>
        <v>45.70123956174854</v>
      </c>
    </row>
    <row r="87" spans="2:6" ht="20.25" customHeight="1">
      <c r="B87" s="17" t="s">
        <v>76</v>
      </c>
      <c r="C87" s="13" t="s">
        <v>77</v>
      </c>
      <c r="D87" s="14">
        <f>SUM(D88:D89)</f>
        <v>3068.7999999999997</v>
      </c>
      <c r="E87" s="14">
        <f>SUM(E88:E89)</f>
        <v>684.1</v>
      </c>
      <c r="F87" s="14">
        <f t="shared" si="2"/>
        <v>22.292101147028156</v>
      </c>
    </row>
    <row r="88" spans="2:6" ht="20.25" customHeight="1">
      <c r="B88" s="17" t="s">
        <v>267</v>
      </c>
      <c r="C88" s="13" t="s">
        <v>265</v>
      </c>
      <c r="D88" s="14">
        <v>2421.7</v>
      </c>
      <c r="E88" s="14">
        <v>678</v>
      </c>
      <c r="F88" s="14">
        <f t="shared" si="2"/>
        <v>27.99686170871702</v>
      </c>
    </row>
    <row r="89" spans="2:6" ht="20.25" customHeight="1">
      <c r="B89" s="17" t="s">
        <v>268</v>
      </c>
      <c r="C89" s="13" t="s">
        <v>266</v>
      </c>
      <c r="D89" s="14">
        <v>647.1</v>
      </c>
      <c r="E89" s="14">
        <v>6.1</v>
      </c>
      <c r="F89" s="14">
        <f t="shared" si="2"/>
        <v>0.9426672848091485</v>
      </c>
    </row>
    <row r="90" spans="2:6" ht="36.75" customHeight="1">
      <c r="B90" s="12" t="s">
        <v>214</v>
      </c>
      <c r="C90" s="13" t="s">
        <v>213</v>
      </c>
      <c r="D90" s="14">
        <v>3.2</v>
      </c>
      <c r="E90" s="14">
        <v>0.3</v>
      </c>
      <c r="F90" s="14">
        <f t="shared" si="2"/>
        <v>9.374999999999998</v>
      </c>
    </row>
    <row r="91" spans="2:6" ht="31.5">
      <c r="B91" s="12" t="s">
        <v>225</v>
      </c>
      <c r="C91" s="13" t="s">
        <v>78</v>
      </c>
      <c r="D91" s="14">
        <f>SUM(D97,D92)</f>
        <v>186</v>
      </c>
      <c r="E91" s="14">
        <f>SUM(E92,E97)</f>
        <v>1821.8</v>
      </c>
      <c r="F91" s="14">
        <f t="shared" si="2"/>
        <v>979.4623655913979</v>
      </c>
    </row>
    <row r="92" spans="2:6" ht="18" customHeight="1">
      <c r="B92" s="12" t="s">
        <v>154</v>
      </c>
      <c r="C92" s="13" t="s">
        <v>155</v>
      </c>
      <c r="D92" s="14">
        <f>SUM(D95+D93)</f>
        <v>35</v>
      </c>
      <c r="E92" s="14">
        <f>SUM(E95+E93)</f>
        <v>9</v>
      </c>
      <c r="F92" s="14">
        <f t="shared" si="2"/>
        <v>25.71428571428571</v>
      </c>
    </row>
    <row r="93" spans="2:6" ht="17.25" customHeight="1">
      <c r="B93" s="12" t="s">
        <v>195</v>
      </c>
      <c r="C93" s="13" t="s">
        <v>196</v>
      </c>
      <c r="D93" s="14">
        <f>SUM(D94)</f>
        <v>35</v>
      </c>
      <c r="E93" s="14">
        <f>SUM(E94)</f>
        <v>9</v>
      </c>
      <c r="F93" s="14">
        <f t="shared" si="2"/>
        <v>25.71428571428571</v>
      </c>
    </row>
    <row r="94" spans="2:6" ht="48.75" customHeight="1">
      <c r="B94" s="12" t="s">
        <v>197</v>
      </c>
      <c r="C94" s="13" t="s">
        <v>198</v>
      </c>
      <c r="D94" s="14">
        <v>35</v>
      </c>
      <c r="E94" s="14">
        <v>9</v>
      </c>
      <c r="F94" s="14">
        <f t="shared" si="2"/>
        <v>25.71428571428571</v>
      </c>
    </row>
    <row r="95" spans="2:6" ht="18" customHeight="1">
      <c r="B95" s="12" t="s">
        <v>151</v>
      </c>
      <c r="C95" s="13" t="s">
        <v>153</v>
      </c>
      <c r="D95" s="14">
        <f>SUM(D96)</f>
        <v>0</v>
      </c>
      <c r="E95" s="14">
        <f>SUM(E96)</f>
        <v>0</v>
      </c>
      <c r="F95" s="14">
        <v>0</v>
      </c>
    </row>
    <row r="96" spans="2:6" ht="34.5" customHeight="1">
      <c r="B96" s="12" t="s">
        <v>156</v>
      </c>
      <c r="C96" s="13" t="s">
        <v>152</v>
      </c>
      <c r="D96" s="14">
        <v>0</v>
      </c>
      <c r="E96" s="14">
        <v>0</v>
      </c>
      <c r="F96" s="14">
        <v>0</v>
      </c>
    </row>
    <row r="97" spans="2:6" ht="20.25" customHeight="1">
      <c r="B97" s="12" t="s">
        <v>79</v>
      </c>
      <c r="C97" s="13" t="s">
        <v>80</v>
      </c>
      <c r="D97" s="14">
        <f>SUM(D100+D98)</f>
        <v>151</v>
      </c>
      <c r="E97" s="14">
        <f>SUM(E100+E98)</f>
        <v>1812.8</v>
      </c>
      <c r="F97" s="14">
        <f aca="true" t="shared" si="3" ref="F97:F105">SUM(E97/D97)*100</f>
        <v>1200.5298013245033</v>
      </c>
    </row>
    <row r="98" spans="2:6" ht="33" customHeight="1">
      <c r="B98" s="12" t="s">
        <v>271</v>
      </c>
      <c r="C98" s="13" t="s">
        <v>269</v>
      </c>
      <c r="D98" s="14">
        <f>SUM(D99)</f>
        <v>1</v>
      </c>
      <c r="E98" s="14">
        <f>SUM(E99)</f>
        <v>20.1</v>
      </c>
      <c r="F98" s="14">
        <f t="shared" si="3"/>
        <v>2010.0000000000002</v>
      </c>
    </row>
    <row r="99" spans="2:6" ht="36" customHeight="1">
      <c r="B99" s="12" t="s">
        <v>272</v>
      </c>
      <c r="C99" s="13" t="s">
        <v>270</v>
      </c>
      <c r="D99" s="14">
        <v>1</v>
      </c>
      <c r="E99" s="14">
        <v>20.1</v>
      </c>
      <c r="F99" s="14">
        <f t="shared" si="3"/>
        <v>2010.0000000000002</v>
      </c>
    </row>
    <row r="100" spans="2:6" ht="18" customHeight="1">
      <c r="B100" s="12" t="s">
        <v>81</v>
      </c>
      <c r="C100" s="13" t="s">
        <v>82</v>
      </c>
      <c r="D100" s="14">
        <f>SUM(D101)</f>
        <v>150</v>
      </c>
      <c r="E100" s="14">
        <f>SUM(E101)</f>
        <v>1792.7</v>
      </c>
      <c r="F100" s="14">
        <f t="shared" si="3"/>
        <v>1195.1333333333334</v>
      </c>
    </row>
    <row r="101" spans="2:6" ht="21.75" customHeight="1">
      <c r="B101" s="12" t="s">
        <v>83</v>
      </c>
      <c r="C101" s="13" t="s">
        <v>84</v>
      </c>
      <c r="D101" s="14">
        <v>150</v>
      </c>
      <c r="E101" s="14">
        <v>1792.7</v>
      </c>
      <c r="F101" s="14">
        <f t="shared" si="3"/>
        <v>1195.1333333333334</v>
      </c>
    </row>
    <row r="102" spans="2:6" ht="38.25" customHeight="1">
      <c r="B102" s="12" t="s">
        <v>85</v>
      </c>
      <c r="C102" s="13" t="s">
        <v>86</v>
      </c>
      <c r="D102" s="14">
        <f>SUM(D105,D103,D110,D115)</f>
        <v>54742</v>
      </c>
      <c r="E102" s="14">
        <f>SUM(E105,E103,E110,E115)</f>
        <v>37320.6</v>
      </c>
      <c r="F102" s="14">
        <f t="shared" si="3"/>
        <v>68.1754411603522</v>
      </c>
    </row>
    <row r="103" spans="2:6" ht="23.25" customHeight="1">
      <c r="B103" s="12" t="s">
        <v>87</v>
      </c>
      <c r="C103" s="13" t="s">
        <v>88</v>
      </c>
      <c r="D103" s="14">
        <f>SUM(D104)</f>
        <v>42572</v>
      </c>
      <c r="E103" s="14">
        <f>SUM(E104)</f>
        <v>29292.8</v>
      </c>
      <c r="F103" s="14">
        <f t="shared" si="3"/>
        <v>68.80766701118107</v>
      </c>
    </row>
    <row r="104" spans="2:6" ht="33.75" customHeight="1">
      <c r="B104" s="12" t="s">
        <v>89</v>
      </c>
      <c r="C104" s="13" t="s">
        <v>90</v>
      </c>
      <c r="D104" s="14">
        <v>42572</v>
      </c>
      <c r="E104" s="14">
        <v>29292.8</v>
      </c>
      <c r="F104" s="14">
        <f t="shared" si="3"/>
        <v>68.80766701118107</v>
      </c>
    </row>
    <row r="105" spans="2:6" ht="82.5" customHeight="1">
      <c r="B105" s="12" t="s">
        <v>186</v>
      </c>
      <c r="C105" s="13" t="s">
        <v>91</v>
      </c>
      <c r="D105" s="14">
        <f>SUM(D106+D108)</f>
        <v>696</v>
      </c>
      <c r="E105" s="14">
        <f>SUM(E106+E108)</f>
        <v>817.2</v>
      </c>
      <c r="F105" s="14">
        <f t="shared" si="3"/>
        <v>117.41379310344828</v>
      </c>
    </row>
    <row r="106" spans="2:6" ht="100.5" customHeight="1">
      <c r="B106" s="12" t="s">
        <v>188</v>
      </c>
      <c r="C106" s="13" t="s">
        <v>92</v>
      </c>
      <c r="D106" s="14">
        <f>SUM(D107)</f>
        <v>696</v>
      </c>
      <c r="E106" s="14">
        <f>SUM(E107)</f>
        <v>591.2</v>
      </c>
      <c r="F106" s="14">
        <f>SUM(E106/D106)*100</f>
        <v>84.9425287356322</v>
      </c>
    </row>
    <row r="107" spans="2:6" ht="99" customHeight="1">
      <c r="B107" s="12" t="s">
        <v>93</v>
      </c>
      <c r="C107" s="13" t="s">
        <v>94</v>
      </c>
      <c r="D107" s="14">
        <v>696</v>
      </c>
      <c r="E107" s="14">
        <v>591.2</v>
      </c>
      <c r="F107" s="14">
        <f>SUM(E107/D107)*100</f>
        <v>84.9425287356322</v>
      </c>
    </row>
    <row r="108" spans="2:6" ht="95.25" customHeight="1">
      <c r="B108" s="12" t="s">
        <v>128</v>
      </c>
      <c r="C108" s="13" t="s">
        <v>127</v>
      </c>
      <c r="D108" s="14">
        <f>SUM(D109)</f>
        <v>0</v>
      </c>
      <c r="E108" s="14">
        <f>SUM(E109)</f>
        <v>226</v>
      </c>
      <c r="F108" s="14">
        <v>0</v>
      </c>
    </row>
    <row r="109" spans="2:6" ht="96.75" customHeight="1">
      <c r="B109" s="12" t="s">
        <v>129</v>
      </c>
      <c r="C109" s="13" t="s">
        <v>142</v>
      </c>
      <c r="D109" s="14">
        <v>0</v>
      </c>
      <c r="E109" s="14">
        <v>226</v>
      </c>
      <c r="F109" s="14">
        <v>0</v>
      </c>
    </row>
    <row r="110" spans="2:6" ht="50.25" customHeight="1">
      <c r="B110" s="12" t="s">
        <v>187</v>
      </c>
      <c r="C110" s="13" t="s">
        <v>95</v>
      </c>
      <c r="D110" s="14">
        <f>SUM(D111,D113)</f>
        <v>10974</v>
      </c>
      <c r="E110" s="14">
        <f>SUM(E111,E113)</f>
        <v>6090.1</v>
      </c>
      <c r="F110" s="14">
        <f aca="true" t="shared" si="4" ref="F110:F120">SUM(E110/D110)*100</f>
        <v>55.49571714962639</v>
      </c>
    </row>
    <row r="111" spans="2:6" ht="39" customHeight="1">
      <c r="B111" s="12" t="s">
        <v>132</v>
      </c>
      <c r="C111" s="13" t="s">
        <v>96</v>
      </c>
      <c r="D111" s="14">
        <f>SUM(D112)</f>
        <v>10974</v>
      </c>
      <c r="E111" s="14">
        <f>SUM(E112)</f>
        <v>6090.1</v>
      </c>
      <c r="F111" s="14">
        <f t="shared" si="4"/>
        <v>55.49571714962639</v>
      </c>
    </row>
    <row r="112" spans="2:6" ht="53.25" customHeight="1">
      <c r="B112" s="12" t="s">
        <v>133</v>
      </c>
      <c r="C112" s="13" t="s">
        <v>97</v>
      </c>
      <c r="D112" s="14">
        <v>10974</v>
      </c>
      <c r="E112" s="14">
        <v>6090.1</v>
      </c>
      <c r="F112" s="14">
        <f t="shared" si="4"/>
        <v>55.49571714962639</v>
      </c>
    </row>
    <row r="113" spans="2:6" ht="53.25" customHeight="1">
      <c r="B113" s="12" t="s">
        <v>145</v>
      </c>
      <c r="C113" s="13" t="s">
        <v>143</v>
      </c>
      <c r="D113" s="14">
        <f>SUM(D114)</f>
        <v>0</v>
      </c>
      <c r="E113" s="14">
        <f>SUM(E114)</f>
        <v>0</v>
      </c>
      <c r="F113" s="14">
        <v>0</v>
      </c>
    </row>
    <row r="114" spans="2:6" ht="53.25" customHeight="1">
      <c r="B114" s="12" t="s">
        <v>146</v>
      </c>
      <c r="C114" s="13" t="s">
        <v>144</v>
      </c>
      <c r="D114" s="14">
        <v>0</v>
      </c>
      <c r="E114" s="14">
        <v>0</v>
      </c>
      <c r="F114" s="14">
        <v>0</v>
      </c>
    </row>
    <row r="115" spans="2:6" ht="70.5" customHeight="1">
      <c r="B115" s="12" t="s">
        <v>276</v>
      </c>
      <c r="C115" s="13" t="s">
        <v>273</v>
      </c>
      <c r="D115" s="14">
        <f>SUM(D116+D118)</f>
        <v>500</v>
      </c>
      <c r="E115" s="14">
        <f>SUM(E116+E118)</f>
        <v>1120.5</v>
      </c>
      <c r="F115" s="14">
        <f t="shared" si="4"/>
        <v>224.10000000000002</v>
      </c>
    </row>
    <row r="116" spans="2:6" ht="67.5" customHeight="1">
      <c r="B116" s="15" t="s">
        <v>277</v>
      </c>
      <c r="C116" s="13" t="s">
        <v>274</v>
      </c>
      <c r="D116" s="14">
        <f>SUM(D117)</f>
        <v>500</v>
      </c>
      <c r="E116" s="14">
        <f>SUM(E117)</f>
        <v>860.2</v>
      </c>
      <c r="F116" s="14">
        <f t="shared" si="4"/>
        <v>172.04000000000002</v>
      </c>
    </row>
    <row r="117" spans="2:6" ht="82.5" customHeight="1">
      <c r="B117" s="15" t="s">
        <v>278</v>
      </c>
      <c r="C117" s="13" t="s">
        <v>275</v>
      </c>
      <c r="D117" s="14">
        <v>500</v>
      </c>
      <c r="E117" s="14">
        <v>860.2</v>
      </c>
      <c r="F117" s="14">
        <f t="shared" si="4"/>
        <v>172.04000000000002</v>
      </c>
    </row>
    <row r="118" spans="2:6" ht="67.5" customHeight="1">
      <c r="B118" s="33" t="s">
        <v>470</v>
      </c>
      <c r="C118" s="13" t="s">
        <v>465</v>
      </c>
      <c r="D118" s="14">
        <v>0</v>
      </c>
      <c r="E118" s="14">
        <f>SUM(E119)</f>
        <v>260.3</v>
      </c>
      <c r="F118" s="14">
        <v>0</v>
      </c>
    </row>
    <row r="119" spans="2:6" ht="54" customHeight="1">
      <c r="B119" s="33" t="s">
        <v>471</v>
      </c>
      <c r="C119" s="13" t="s">
        <v>466</v>
      </c>
      <c r="D119" s="14">
        <v>0</v>
      </c>
      <c r="E119" s="14">
        <v>260.3</v>
      </c>
      <c r="F119" s="14">
        <v>0</v>
      </c>
    </row>
    <row r="120" spans="2:6" ht="22.5" customHeight="1">
      <c r="B120" s="12" t="s">
        <v>98</v>
      </c>
      <c r="C120" s="13" t="s">
        <v>99</v>
      </c>
      <c r="D120" s="14">
        <f>SUM(D121+D156+D158+D161+D170)</f>
        <v>10343.8</v>
      </c>
      <c r="E120" s="14">
        <f>SUM(E121+E153+E156+E158+E161+E170)</f>
        <v>5603.9</v>
      </c>
      <c r="F120" s="14">
        <f t="shared" si="4"/>
        <v>54.17641485720915</v>
      </c>
    </row>
    <row r="121" spans="2:6" ht="36.75" customHeight="1">
      <c r="B121" s="23" t="s">
        <v>329</v>
      </c>
      <c r="C121" s="13" t="s">
        <v>330</v>
      </c>
      <c r="D121" s="14">
        <f>SUM(D122+D124+D127+D131+D135+D137+D139+D141+D144+D146+D148+D151+D153)</f>
        <v>3670</v>
      </c>
      <c r="E121" s="14">
        <f>SUM(E122+E124+E127+E131+E135+E137+E139+E141+E144+E146+E148+E151)</f>
        <v>2042.6999999999998</v>
      </c>
      <c r="F121" s="14">
        <f aca="true" t="shared" si="5" ref="F121:F172">SUM(E121/D121)*100</f>
        <v>55.65940054495913</v>
      </c>
    </row>
    <row r="122" spans="2:6" ht="51.75" customHeight="1">
      <c r="B122" s="23" t="s">
        <v>396</v>
      </c>
      <c r="C122" s="13" t="s">
        <v>331</v>
      </c>
      <c r="D122" s="14">
        <f>SUM(D123)</f>
        <v>157</v>
      </c>
      <c r="E122" s="14">
        <f>SUM(E123)</f>
        <v>57.3</v>
      </c>
      <c r="F122" s="14">
        <f t="shared" si="5"/>
        <v>36.4968152866242</v>
      </c>
    </row>
    <row r="123" spans="2:6" ht="66.75" customHeight="1">
      <c r="B123" s="23" t="s">
        <v>397</v>
      </c>
      <c r="C123" s="13" t="s">
        <v>332</v>
      </c>
      <c r="D123" s="14">
        <v>157</v>
      </c>
      <c r="E123" s="14">
        <v>57.3</v>
      </c>
      <c r="F123" s="14">
        <f t="shared" si="5"/>
        <v>36.4968152866242</v>
      </c>
    </row>
    <row r="124" spans="2:6" ht="89.25" customHeight="1">
      <c r="B124" s="23" t="s">
        <v>398</v>
      </c>
      <c r="C124" s="13" t="s">
        <v>333</v>
      </c>
      <c r="D124" s="14">
        <f>SUM(D125:D126)</f>
        <v>217.7</v>
      </c>
      <c r="E124" s="14">
        <f>SUM(E125:E126)</f>
        <v>151.7</v>
      </c>
      <c r="F124" s="14">
        <f t="shared" si="5"/>
        <v>69.68305006890215</v>
      </c>
    </row>
    <row r="125" spans="2:6" ht="120.75" customHeight="1">
      <c r="B125" s="23" t="s">
        <v>399</v>
      </c>
      <c r="C125" s="13" t="s">
        <v>334</v>
      </c>
      <c r="D125" s="14">
        <v>0.5</v>
      </c>
      <c r="E125" s="14">
        <v>0</v>
      </c>
      <c r="F125" s="14">
        <f t="shared" si="5"/>
        <v>0</v>
      </c>
    </row>
    <row r="126" spans="2:6" ht="115.5" customHeight="1">
      <c r="B126" s="23" t="s">
        <v>400</v>
      </c>
      <c r="C126" s="13" t="s">
        <v>335</v>
      </c>
      <c r="D126" s="14">
        <v>217.2</v>
      </c>
      <c r="E126" s="14">
        <v>151.7</v>
      </c>
      <c r="F126" s="14">
        <f t="shared" si="5"/>
        <v>69.84346224677716</v>
      </c>
    </row>
    <row r="127" spans="2:6" ht="60" customHeight="1">
      <c r="B127" s="23" t="s">
        <v>401</v>
      </c>
      <c r="C127" s="13" t="s">
        <v>336</v>
      </c>
      <c r="D127" s="14">
        <f>SUM(D128+D129+D130)</f>
        <v>108.3</v>
      </c>
      <c r="E127" s="14">
        <f>SUM(E128+E129+E130)</f>
        <v>11.4</v>
      </c>
      <c r="F127" s="14">
        <f t="shared" si="5"/>
        <v>10.526315789473685</v>
      </c>
    </row>
    <row r="128" spans="2:6" ht="85.5" customHeight="1">
      <c r="B128" s="23" t="s">
        <v>440</v>
      </c>
      <c r="C128" s="13" t="s">
        <v>441</v>
      </c>
      <c r="D128" s="14">
        <v>30</v>
      </c>
      <c r="E128" s="14">
        <v>20</v>
      </c>
      <c r="F128" s="14">
        <f t="shared" si="5"/>
        <v>66.66666666666666</v>
      </c>
    </row>
    <row r="129" spans="2:6" ht="70.5" customHeight="1">
      <c r="B129" s="25" t="s">
        <v>418</v>
      </c>
      <c r="C129" s="13" t="s">
        <v>417</v>
      </c>
      <c r="D129" s="14">
        <v>48.3</v>
      </c>
      <c r="E129" s="14">
        <v>-8.6</v>
      </c>
      <c r="F129" s="14">
        <f t="shared" si="5"/>
        <v>-17.805383022774325</v>
      </c>
    </row>
    <row r="130" spans="2:6" ht="70.5" customHeight="1">
      <c r="B130" s="26" t="s">
        <v>420</v>
      </c>
      <c r="C130" s="13" t="s">
        <v>419</v>
      </c>
      <c r="D130" s="14">
        <v>30</v>
      </c>
      <c r="E130" s="14">
        <v>0</v>
      </c>
      <c r="F130" s="14">
        <f t="shared" si="5"/>
        <v>0</v>
      </c>
    </row>
    <row r="131" spans="2:6" ht="63" customHeight="1">
      <c r="B131" s="23" t="s">
        <v>402</v>
      </c>
      <c r="C131" s="13" t="s">
        <v>337</v>
      </c>
      <c r="D131" s="14">
        <f>SUM(D132+D133+D134)</f>
        <v>37.5</v>
      </c>
      <c r="E131" s="14">
        <f>SUM(E132+E133+E134)</f>
        <v>69.5</v>
      </c>
      <c r="F131" s="14">
        <f t="shared" si="5"/>
        <v>185.33333333333331</v>
      </c>
    </row>
    <row r="132" spans="2:6" ht="105.75" customHeight="1">
      <c r="B132" s="23" t="s">
        <v>403</v>
      </c>
      <c r="C132" s="13" t="s">
        <v>338</v>
      </c>
      <c r="D132" s="14">
        <v>17.5</v>
      </c>
      <c r="E132" s="14">
        <v>8.5</v>
      </c>
      <c r="F132" s="14">
        <f t="shared" si="5"/>
        <v>48.57142857142857</v>
      </c>
    </row>
    <row r="133" spans="2:6" ht="84.75" customHeight="1">
      <c r="B133" s="30" t="s">
        <v>442</v>
      </c>
      <c r="C133" s="13" t="s">
        <v>443</v>
      </c>
      <c r="D133" s="14">
        <v>10</v>
      </c>
      <c r="E133" s="14">
        <v>61</v>
      </c>
      <c r="F133" s="14">
        <f t="shared" si="5"/>
        <v>610</v>
      </c>
    </row>
    <row r="134" spans="2:6" ht="84" customHeight="1">
      <c r="B134" s="26" t="s">
        <v>422</v>
      </c>
      <c r="C134" s="13" t="s">
        <v>421</v>
      </c>
      <c r="D134" s="14">
        <v>10</v>
      </c>
      <c r="E134" s="14">
        <v>0</v>
      </c>
      <c r="F134" s="14">
        <f t="shared" si="5"/>
        <v>0</v>
      </c>
    </row>
    <row r="135" spans="2:6" ht="63" customHeight="1">
      <c r="B135" s="23" t="s">
        <v>404</v>
      </c>
      <c r="C135" s="13" t="s">
        <v>339</v>
      </c>
      <c r="D135" s="14">
        <f>SUM(D136)</f>
        <v>1309.2</v>
      </c>
      <c r="E135" s="14">
        <f>SUM(E136)</f>
        <v>17</v>
      </c>
      <c r="F135" s="14">
        <f t="shared" si="5"/>
        <v>1.2985029025358998</v>
      </c>
    </row>
    <row r="136" spans="2:6" ht="97.5" customHeight="1">
      <c r="B136" s="23" t="s">
        <v>405</v>
      </c>
      <c r="C136" s="13" t="s">
        <v>340</v>
      </c>
      <c r="D136" s="14">
        <v>1309.2</v>
      </c>
      <c r="E136" s="14">
        <v>17</v>
      </c>
      <c r="F136" s="14">
        <f t="shared" si="5"/>
        <v>1.2985029025358998</v>
      </c>
    </row>
    <row r="137" spans="2:6" ht="97.5" customHeight="1">
      <c r="B137" s="30" t="s">
        <v>444</v>
      </c>
      <c r="C137" s="13" t="s">
        <v>445</v>
      </c>
      <c r="D137" s="14">
        <f>SUM(D138)</f>
        <v>3</v>
      </c>
      <c r="E137" s="14">
        <f>SUM(E138)</f>
        <v>0</v>
      </c>
      <c r="F137" s="14">
        <f t="shared" si="5"/>
        <v>0</v>
      </c>
    </row>
    <row r="138" spans="2:6" ht="97.5" customHeight="1">
      <c r="B138" s="30" t="s">
        <v>446</v>
      </c>
      <c r="C138" s="13" t="s">
        <v>447</v>
      </c>
      <c r="D138" s="14">
        <v>3</v>
      </c>
      <c r="E138" s="14">
        <v>0</v>
      </c>
      <c r="F138" s="14">
        <f t="shared" si="5"/>
        <v>0</v>
      </c>
    </row>
    <row r="139" spans="2:6" ht="69" customHeight="1">
      <c r="B139" s="23" t="s">
        <v>406</v>
      </c>
      <c r="C139" s="13" t="s">
        <v>341</v>
      </c>
      <c r="D139" s="14">
        <f>SUM(D140)</f>
        <v>135</v>
      </c>
      <c r="E139" s="14">
        <f>SUM(E140)</f>
        <v>101</v>
      </c>
      <c r="F139" s="14">
        <f t="shared" si="5"/>
        <v>74.81481481481481</v>
      </c>
    </row>
    <row r="140" spans="2:6" ht="100.5" customHeight="1">
      <c r="B140" s="25" t="s">
        <v>424</v>
      </c>
      <c r="C140" s="13" t="s">
        <v>423</v>
      </c>
      <c r="D140" s="14">
        <v>135</v>
      </c>
      <c r="E140" s="14">
        <v>101</v>
      </c>
      <c r="F140" s="14">
        <f t="shared" si="5"/>
        <v>74.81481481481481</v>
      </c>
    </row>
    <row r="141" spans="2:6" ht="64.5" customHeight="1">
      <c r="B141" s="23" t="s">
        <v>407</v>
      </c>
      <c r="C141" s="13" t="s">
        <v>342</v>
      </c>
      <c r="D141" s="14">
        <f>SUM(D142:D143)</f>
        <v>24.3</v>
      </c>
      <c r="E141" s="14">
        <f>SUM(E142:E143)</f>
        <v>21.7</v>
      </c>
      <c r="F141" s="14">
        <f t="shared" si="5"/>
        <v>89.30041152263374</v>
      </c>
    </row>
    <row r="142" spans="2:6" ht="114.75" customHeight="1">
      <c r="B142" s="23" t="s">
        <v>408</v>
      </c>
      <c r="C142" s="13" t="s">
        <v>343</v>
      </c>
      <c r="D142" s="14">
        <v>24.3</v>
      </c>
      <c r="E142" s="14">
        <v>21.7</v>
      </c>
      <c r="F142" s="14">
        <f t="shared" si="5"/>
        <v>89.30041152263374</v>
      </c>
    </row>
    <row r="143" spans="2:6" ht="111.75" customHeight="1" hidden="1">
      <c r="B143" s="23" t="s">
        <v>409</v>
      </c>
      <c r="C143" s="13" t="s">
        <v>344</v>
      </c>
      <c r="D143" s="14"/>
      <c r="E143" s="14"/>
      <c r="F143" s="14" t="e">
        <f t="shared" si="5"/>
        <v>#DIV/0!</v>
      </c>
    </row>
    <row r="144" spans="2:6" ht="65.25" customHeight="1">
      <c r="B144" s="23" t="s">
        <v>410</v>
      </c>
      <c r="C144" s="13" t="s">
        <v>347</v>
      </c>
      <c r="D144" s="14">
        <f>SUM(D145)</f>
        <v>4</v>
      </c>
      <c r="E144" s="14">
        <f>SUM(E145)</f>
        <v>0.1</v>
      </c>
      <c r="F144" s="14">
        <f t="shared" si="5"/>
        <v>2.5</v>
      </c>
    </row>
    <row r="145" spans="2:6" ht="95.25" customHeight="1">
      <c r="B145" s="23" t="s">
        <v>411</v>
      </c>
      <c r="C145" s="13" t="s">
        <v>348</v>
      </c>
      <c r="D145" s="14">
        <v>4</v>
      </c>
      <c r="E145" s="14">
        <v>0.1</v>
      </c>
      <c r="F145" s="14">
        <f t="shared" si="5"/>
        <v>2.5</v>
      </c>
    </row>
    <row r="146" spans="2:6" ht="95.25" customHeight="1">
      <c r="B146" s="30" t="s">
        <v>472</v>
      </c>
      <c r="C146" s="13" t="s">
        <v>467</v>
      </c>
      <c r="D146" s="14">
        <f>SUM(D147)</f>
        <v>0</v>
      </c>
      <c r="E146" s="14">
        <f>SUM(E147)</f>
        <v>45.7</v>
      </c>
      <c r="F146" s="14">
        <v>0</v>
      </c>
    </row>
    <row r="147" spans="2:6" ht="104.25" customHeight="1">
      <c r="B147" s="30" t="s">
        <v>473</v>
      </c>
      <c r="C147" s="13" t="s">
        <v>468</v>
      </c>
      <c r="D147" s="14">
        <v>0</v>
      </c>
      <c r="E147" s="14">
        <v>45.7</v>
      </c>
      <c r="F147" s="14">
        <v>0</v>
      </c>
    </row>
    <row r="148" spans="2:6" ht="58.5" customHeight="1">
      <c r="B148" s="23" t="s">
        <v>412</v>
      </c>
      <c r="C148" s="13" t="s">
        <v>345</v>
      </c>
      <c r="D148" s="14">
        <f>SUM(D149:D150)</f>
        <v>565.7</v>
      </c>
      <c r="E148" s="14">
        <f>SUM(E149:E150)</f>
        <v>464.5</v>
      </c>
      <c r="F148" s="14">
        <f t="shared" si="5"/>
        <v>82.11065936008485</v>
      </c>
    </row>
    <row r="149" spans="2:6" ht="94.5" customHeight="1">
      <c r="B149" s="23" t="s">
        <v>413</v>
      </c>
      <c r="C149" s="13" t="s">
        <v>346</v>
      </c>
      <c r="D149" s="14">
        <v>30.5</v>
      </c>
      <c r="E149" s="14">
        <v>15.5</v>
      </c>
      <c r="F149" s="14">
        <f t="shared" si="5"/>
        <v>50.81967213114754</v>
      </c>
    </row>
    <row r="150" spans="2:6" ht="88.5" customHeight="1">
      <c r="B150" s="23" t="s">
        <v>414</v>
      </c>
      <c r="C150" s="13" t="s">
        <v>349</v>
      </c>
      <c r="D150" s="14">
        <v>535.2</v>
      </c>
      <c r="E150" s="14">
        <v>449</v>
      </c>
      <c r="F150" s="14">
        <f t="shared" si="5"/>
        <v>83.89387144992526</v>
      </c>
    </row>
    <row r="151" spans="2:6" ht="70.5" customHeight="1">
      <c r="B151" s="23" t="s">
        <v>415</v>
      </c>
      <c r="C151" s="13" t="s">
        <v>350</v>
      </c>
      <c r="D151" s="14">
        <f>SUM(D152)</f>
        <v>1108.3</v>
      </c>
      <c r="E151" s="14">
        <f>SUM(E152)</f>
        <v>1102.8</v>
      </c>
      <c r="F151" s="14">
        <f t="shared" si="5"/>
        <v>99.503744473518</v>
      </c>
    </row>
    <row r="152" spans="2:6" ht="102" customHeight="1">
      <c r="B152" s="23" t="s">
        <v>416</v>
      </c>
      <c r="C152" s="13" t="s">
        <v>351</v>
      </c>
      <c r="D152" s="14">
        <v>1108.3</v>
      </c>
      <c r="E152" s="14">
        <v>1102.8</v>
      </c>
      <c r="F152" s="14">
        <f t="shared" si="5"/>
        <v>99.503744473518</v>
      </c>
    </row>
    <row r="153" spans="2:6" ht="102" customHeight="1">
      <c r="B153" s="31" t="s">
        <v>453</v>
      </c>
      <c r="C153" s="13" t="s">
        <v>452</v>
      </c>
      <c r="D153" s="14">
        <f>SUM(D154+D155)</f>
        <v>0</v>
      </c>
      <c r="E153" s="14">
        <f>SUM(E154+E155)</f>
        <v>56.7</v>
      </c>
      <c r="F153" s="14">
        <v>0</v>
      </c>
    </row>
    <row r="154" spans="2:6" ht="146.25" customHeight="1">
      <c r="B154" s="34" t="s">
        <v>474</v>
      </c>
      <c r="C154" s="13" t="s">
        <v>469</v>
      </c>
      <c r="D154" s="14">
        <v>0</v>
      </c>
      <c r="E154" s="14">
        <v>10</v>
      </c>
      <c r="F154" s="14">
        <v>0</v>
      </c>
    </row>
    <row r="155" spans="2:6" ht="137.25" customHeight="1">
      <c r="B155" s="31" t="s">
        <v>455</v>
      </c>
      <c r="C155" s="13" t="s">
        <v>454</v>
      </c>
      <c r="D155" s="14">
        <v>0</v>
      </c>
      <c r="E155" s="14">
        <v>46.7</v>
      </c>
      <c r="F155" s="14">
        <v>0</v>
      </c>
    </row>
    <row r="156" spans="2:6" ht="40.5" customHeight="1">
      <c r="B156" s="23" t="s">
        <v>352</v>
      </c>
      <c r="C156" s="13" t="s">
        <v>354</v>
      </c>
      <c r="D156" s="14">
        <f>SUM(D157)</f>
        <v>233.5</v>
      </c>
      <c r="E156" s="14">
        <f>SUM(E157)</f>
        <v>93.3</v>
      </c>
      <c r="F156" s="14">
        <f t="shared" si="5"/>
        <v>39.95717344753747</v>
      </c>
    </row>
    <row r="157" spans="2:6" ht="66" customHeight="1">
      <c r="B157" s="23" t="s">
        <v>353</v>
      </c>
      <c r="C157" s="13" t="s">
        <v>355</v>
      </c>
      <c r="D157" s="14">
        <v>233.5</v>
      </c>
      <c r="E157" s="14">
        <v>93.3</v>
      </c>
      <c r="F157" s="14">
        <f t="shared" si="5"/>
        <v>39.95717344753747</v>
      </c>
    </row>
    <row r="158" spans="2:6" ht="100.5" customHeight="1">
      <c r="B158" s="23" t="s">
        <v>356</v>
      </c>
      <c r="C158" s="13" t="s">
        <v>358</v>
      </c>
      <c r="D158" s="14">
        <f>SUM(D159:D160)</f>
        <v>5665.3</v>
      </c>
      <c r="E158" s="14">
        <f>SUM(E159:E160)</f>
        <v>2904.3</v>
      </c>
      <c r="F158" s="14">
        <f t="shared" si="5"/>
        <v>51.2647167846363</v>
      </c>
    </row>
    <row r="159" spans="2:6" ht="55.5" customHeight="1">
      <c r="B159" s="23" t="s">
        <v>357</v>
      </c>
      <c r="C159" s="13" t="s">
        <v>359</v>
      </c>
      <c r="D159" s="14">
        <v>5660.3</v>
      </c>
      <c r="E159" s="14">
        <v>2544.4</v>
      </c>
      <c r="F159" s="14">
        <f t="shared" si="5"/>
        <v>44.95168100630708</v>
      </c>
    </row>
    <row r="160" spans="2:6" ht="90.75" customHeight="1">
      <c r="B160" s="23" t="s">
        <v>361</v>
      </c>
      <c r="C160" s="13" t="s">
        <v>360</v>
      </c>
      <c r="D160" s="14">
        <v>5</v>
      </c>
      <c r="E160" s="14">
        <v>359.9</v>
      </c>
      <c r="F160" s="14">
        <f t="shared" si="5"/>
        <v>7197.999999999999</v>
      </c>
    </row>
    <row r="161" spans="2:6" ht="22.5" customHeight="1">
      <c r="B161" s="23" t="s">
        <v>362</v>
      </c>
      <c r="C161" s="13" t="s">
        <v>365</v>
      </c>
      <c r="D161" s="14">
        <f>SUM(D162+D167+D165)</f>
        <v>25</v>
      </c>
      <c r="E161" s="14">
        <f>SUM(E162+E167+E165)</f>
        <v>162</v>
      </c>
      <c r="F161" s="14">
        <f t="shared" si="5"/>
        <v>648</v>
      </c>
    </row>
    <row r="162" spans="2:6" ht="87" customHeight="1">
      <c r="B162" s="23" t="s">
        <v>363</v>
      </c>
      <c r="C162" s="13" t="s">
        <v>366</v>
      </c>
      <c r="D162" s="14">
        <f>SUM(D164+D163)</f>
        <v>20</v>
      </c>
      <c r="E162" s="14">
        <f>SUM(E164+E163)</f>
        <v>130.9</v>
      </c>
      <c r="F162" s="14">
        <f t="shared" si="5"/>
        <v>654.5</v>
      </c>
    </row>
    <row r="163" spans="2:6" ht="60.75" customHeight="1">
      <c r="B163" s="32" t="s">
        <v>457</v>
      </c>
      <c r="C163" s="13" t="s">
        <v>456</v>
      </c>
      <c r="D163" s="14">
        <v>0</v>
      </c>
      <c r="E163" s="14">
        <v>65.9</v>
      </c>
      <c r="F163" s="14">
        <v>0</v>
      </c>
    </row>
    <row r="164" spans="2:6" ht="70.5" customHeight="1">
      <c r="B164" s="23" t="s">
        <v>364</v>
      </c>
      <c r="C164" s="13" t="s">
        <v>367</v>
      </c>
      <c r="D164" s="14">
        <v>20</v>
      </c>
      <c r="E164" s="14">
        <v>65</v>
      </c>
      <c r="F164" s="14">
        <f t="shared" si="5"/>
        <v>325</v>
      </c>
    </row>
    <row r="165" spans="2:6" ht="54" customHeight="1">
      <c r="B165" s="31" t="s">
        <v>460</v>
      </c>
      <c r="C165" s="13" t="s">
        <v>458</v>
      </c>
      <c r="D165" s="14">
        <f>SUM(D166)</f>
        <v>0</v>
      </c>
      <c r="E165" s="14">
        <f>SUM(E166)</f>
        <v>3</v>
      </c>
      <c r="F165" s="14">
        <v>0</v>
      </c>
    </row>
    <row r="166" spans="2:6" ht="65.25" customHeight="1">
      <c r="B166" s="31" t="s">
        <v>461</v>
      </c>
      <c r="C166" s="13" t="s">
        <v>459</v>
      </c>
      <c r="D166" s="14">
        <v>0</v>
      </c>
      <c r="E166" s="14">
        <v>3</v>
      </c>
      <c r="F166" s="14">
        <v>0</v>
      </c>
    </row>
    <row r="167" spans="2:6" ht="73.5" customHeight="1">
      <c r="B167" s="23" t="s">
        <v>368</v>
      </c>
      <c r="C167" s="13" t="s">
        <v>370</v>
      </c>
      <c r="D167" s="14">
        <f>SUM(D168:D169)</f>
        <v>5</v>
      </c>
      <c r="E167" s="14">
        <f>SUM(E168:E169)</f>
        <v>28.099999999999998</v>
      </c>
      <c r="F167" s="14">
        <f t="shared" si="5"/>
        <v>561.9999999999999</v>
      </c>
    </row>
    <row r="168" spans="2:6" ht="76.5" customHeight="1">
      <c r="B168" s="23" t="s">
        <v>369</v>
      </c>
      <c r="C168" s="13" t="s">
        <v>371</v>
      </c>
      <c r="D168" s="14">
        <v>5</v>
      </c>
      <c r="E168" s="14">
        <v>20.4</v>
      </c>
      <c r="F168" s="14">
        <f t="shared" si="5"/>
        <v>408</v>
      </c>
    </row>
    <row r="169" spans="2:6" ht="80.25" customHeight="1">
      <c r="B169" s="23" t="s">
        <v>373</v>
      </c>
      <c r="C169" s="13" t="s">
        <v>372</v>
      </c>
      <c r="D169" s="14">
        <v>0</v>
      </c>
      <c r="E169" s="14">
        <v>7.7</v>
      </c>
      <c r="F169" s="14">
        <v>0</v>
      </c>
    </row>
    <row r="170" spans="2:6" ht="22.5" customHeight="1">
      <c r="B170" s="23" t="s">
        <v>374</v>
      </c>
      <c r="C170" s="13" t="s">
        <v>377</v>
      </c>
      <c r="D170" s="14">
        <f>SUM(D171)</f>
        <v>750</v>
      </c>
      <c r="E170" s="14">
        <f>SUM(E171)</f>
        <v>344.9</v>
      </c>
      <c r="F170" s="14">
        <f t="shared" si="5"/>
        <v>45.986666666666665</v>
      </c>
    </row>
    <row r="171" spans="2:6" ht="35.25" customHeight="1">
      <c r="B171" s="23" t="s">
        <v>375</v>
      </c>
      <c r="C171" s="13" t="s">
        <v>378</v>
      </c>
      <c r="D171" s="14">
        <f>SUM(D172)</f>
        <v>750</v>
      </c>
      <c r="E171" s="14">
        <f>SUM(E172)</f>
        <v>344.9</v>
      </c>
      <c r="F171" s="14">
        <f t="shared" si="5"/>
        <v>45.986666666666665</v>
      </c>
    </row>
    <row r="172" spans="2:6" ht="66.75" customHeight="1">
      <c r="B172" s="23" t="s">
        <v>376</v>
      </c>
      <c r="C172" s="13" t="s">
        <v>379</v>
      </c>
      <c r="D172" s="14">
        <v>750</v>
      </c>
      <c r="E172" s="14">
        <v>344.9</v>
      </c>
      <c r="F172" s="14">
        <f t="shared" si="5"/>
        <v>45.986666666666665</v>
      </c>
    </row>
    <row r="173" spans="2:6" ht="15.75">
      <c r="B173" s="12" t="s">
        <v>100</v>
      </c>
      <c r="C173" s="13" t="s">
        <v>101</v>
      </c>
      <c r="D173" s="14">
        <f>SUM(D174+D176)</f>
        <v>0</v>
      </c>
      <c r="E173" s="14">
        <f>SUM(E174+E176)</f>
        <v>0</v>
      </c>
      <c r="F173" s="14">
        <v>0</v>
      </c>
    </row>
    <row r="174" spans="2:6" ht="19.5" customHeight="1">
      <c r="B174" s="12" t="s">
        <v>102</v>
      </c>
      <c r="C174" s="13" t="s">
        <v>103</v>
      </c>
      <c r="D174" s="14">
        <f>SUM(D175)</f>
        <v>0</v>
      </c>
      <c r="E174" s="14">
        <f>SUM(E175)</f>
        <v>0</v>
      </c>
      <c r="F174" s="14">
        <v>0</v>
      </c>
    </row>
    <row r="175" spans="2:6" ht="33.75" customHeight="1">
      <c r="B175" s="12" t="s">
        <v>104</v>
      </c>
      <c r="C175" s="13" t="s">
        <v>105</v>
      </c>
      <c r="D175" s="14">
        <v>0</v>
      </c>
      <c r="E175" s="14">
        <v>0</v>
      </c>
      <c r="F175" s="14">
        <v>0</v>
      </c>
    </row>
    <row r="176" spans="2:6" ht="33.75" customHeight="1">
      <c r="B176" s="17" t="s">
        <v>281</v>
      </c>
      <c r="C176" s="13" t="s">
        <v>279</v>
      </c>
      <c r="D176" s="14">
        <f>SUM(D177)</f>
        <v>0</v>
      </c>
      <c r="E176" s="14">
        <f>SUM(E177)</f>
        <v>0</v>
      </c>
      <c r="F176" s="14">
        <v>0</v>
      </c>
    </row>
    <row r="177" spans="2:6" ht="33.75" customHeight="1">
      <c r="B177" s="15" t="s">
        <v>282</v>
      </c>
      <c r="C177" s="13" t="s">
        <v>280</v>
      </c>
      <c r="D177" s="14">
        <v>0</v>
      </c>
      <c r="E177" s="14">
        <v>0</v>
      </c>
      <c r="F177" s="14">
        <v>0</v>
      </c>
    </row>
    <row r="178" spans="2:6" ht="18.75" customHeight="1">
      <c r="B178" s="12" t="s">
        <v>106</v>
      </c>
      <c r="C178" s="13" t="s">
        <v>107</v>
      </c>
      <c r="D178" s="14">
        <f>SUM(D179,D236,D243,D239,D230,D233)</f>
        <v>3743063</v>
      </c>
      <c r="E178" s="14">
        <f>SUM(E179,E236,E243,E239,E230,E233)</f>
        <v>1581438.0000000002</v>
      </c>
      <c r="F178" s="14">
        <f aca="true" t="shared" si="6" ref="F178:F184">SUM(E178/D178)*100</f>
        <v>42.249836564332476</v>
      </c>
    </row>
    <row r="179" spans="2:6" ht="37.5" customHeight="1">
      <c r="B179" s="12" t="s">
        <v>108</v>
      </c>
      <c r="C179" s="13" t="s">
        <v>109</v>
      </c>
      <c r="D179" s="14">
        <f>SUM(D180,D187,D206,D221)</f>
        <v>3724353.7</v>
      </c>
      <c r="E179" s="14">
        <f>SUM(E180,E187,E206,E221)</f>
        <v>1568415.3000000003</v>
      </c>
      <c r="F179" s="14">
        <f t="shared" si="6"/>
        <v>42.112415370215786</v>
      </c>
    </row>
    <row r="180" spans="2:6" ht="20.25" customHeight="1">
      <c r="B180" s="12" t="s">
        <v>192</v>
      </c>
      <c r="C180" s="13" t="s">
        <v>226</v>
      </c>
      <c r="D180" s="14">
        <f>SUM(D181+D183+D185)</f>
        <v>560175.4</v>
      </c>
      <c r="E180" s="14">
        <f>SUM(E181+E183+E185)</f>
        <v>279053.2</v>
      </c>
      <c r="F180" s="14">
        <f t="shared" si="6"/>
        <v>49.8153256997719</v>
      </c>
    </row>
    <row r="181" spans="2:6" ht="24.75" customHeight="1">
      <c r="B181" s="12" t="s">
        <v>322</v>
      </c>
      <c r="C181" s="13" t="s">
        <v>227</v>
      </c>
      <c r="D181" s="14">
        <f>SUM(D182)</f>
        <v>522997.3</v>
      </c>
      <c r="E181" s="14">
        <f>SUM(E182)</f>
        <v>261498.6</v>
      </c>
      <c r="F181" s="14">
        <f t="shared" si="6"/>
        <v>49.9999904397212</v>
      </c>
    </row>
    <row r="182" spans="2:6" ht="36.75" customHeight="1">
      <c r="B182" s="12" t="s">
        <v>321</v>
      </c>
      <c r="C182" s="13" t="s">
        <v>228</v>
      </c>
      <c r="D182" s="14">
        <v>522997.3</v>
      </c>
      <c r="E182" s="14">
        <v>261498.6</v>
      </c>
      <c r="F182" s="14">
        <f t="shared" si="6"/>
        <v>49.9999904397212</v>
      </c>
    </row>
    <row r="183" spans="2:6" ht="34.5" customHeight="1">
      <c r="B183" s="12" t="s">
        <v>215</v>
      </c>
      <c r="C183" s="13" t="s">
        <v>229</v>
      </c>
      <c r="D183" s="14">
        <f>SUM(D184)</f>
        <v>37178.1</v>
      </c>
      <c r="E183" s="14">
        <f>SUM(E184)</f>
        <v>17554.6</v>
      </c>
      <c r="F183" s="14">
        <f t="shared" si="6"/>
        <v>47.21758239393621</v>
      </c>
    </row>
    <row r="184" spans="2:6" ht="36" customHeight="1">
      <c r="B184" s="12" t="s">
        <v>216</v>
      </c>
      <c r="C184" s="13" t="s">
        <v>230</v>
      </c>
      <c r="D184" s="14">
        <v>37178.1</v>
      </c>
      <c r="E184" s="14">
        <v>17554.6</v>
      </c>
      <c r="F184" s="14">
        <f t="shared" si="6"/>
        <v>47.21758239393621</v>
      </c>
    </row>
    <row r="185" spans="2:6" ht="35.25" customHeight="1" hidden="1">
      <c r="B185" s="12" t="s">
        <v>293</v>
      </c>
      <c r="C185" s="13" t="s">
        <v>294</v>
      </c>
      <c r="D185" s="14">
        <f>SUM(D186)</f>
        <v>0</v>
      </c>
      <c r="E185" s="14">
        <f>SUM(E186)</f>
        <v>0</v>
      </c>
      <c r="F185" s="14" t="e">
        <f>SUM(E185/D185)*100</f>
        <v>#DIV/0!</v>
      </c>
    </row>
    <row r="186" spans="2:6" ht="15" customHeight="1" hidden="1">
      <c r="B186" s="12" t="s">
        <v>298</v>
      </c>
      <c r="C186" s="13" t="s">
        <v>295</v>
      </c>
      <c r="D186" s="14"/>
      <c r="E186" s="14"/>
      <c r="F186" s="14" t="e">
        <f>SUM(E186/D186)*100</f>
        <v>#DIV/0!</v>
      </c>
    </row>
    <row r="187" spans="2:6" ht="36.75" customHeight="1">
      <c r="B187" s="12" t="s">
        <v>175</v>
      </c>
      <c r="C187" s="13" t="s">
        <v>292</v>
      </c>
      <c r="D187" s="14">
        <f>D188+D190+D192+D194+D196+D198+D200+D202+D204</f>
        <v>950215.0000000002</v>
      </c>
      <c r="E187" s="14">
        <f>E188+E190+E192+E194+E196+E198+E200+E202+E204</f>
        <v>91112.2</v>
      </c>
      <c r="F187" s="14">
        <f>SUM(E187/D187)*100</f>
        <v>9.588587845908556</v>
      </c>
    </row>
    <row r="188" spans="2:6" ht="67.5" customHeight="1" hidden="1">
      <c r="B188" s="12" t="s">
        <v>297</v>
      </c>
      <c r="C188" s="13" t="s">
        <v>296</v>
      </c>
      <c r="D188" s="14">
        <f>SUM(D189)</f>
        <v>0</v>
      </c>
      <c r="E188" s="14">
        <f>SUM(E189)</f>
        <v>0</v>
      </c>
      <c r="F188" s="14">
        <v>0</v>
      </c>
    </row>
    <row r="189" spans="2:6" ht="70.5" customHeight="1" hidden="1">
      <c r="B189" s="12" t="s">
        <v>199</v>
      </c>
      <c r="C189" s="13" t="s">
        <v>291</v>
      </c>
      <c r="D189" s="14"/>
      <c r="E189" s="14"/>
      <c r="F189" s="14" t="e">
        <f>SUM(E189/D189)*100</f>
        <v>#DIV/0!</v>
      </c>
    </row>
    <row r="190" spans="2:6" ht="123.75" customHeight="1">
      <c r="B190" s="23" t="s">
        <v>303</v>
      </c>
      <c r="C190" s="21" t="s">
        <v>299</v>
      </c>
      <c r="D190" s="14">
        <f>SUM(D191)</f>
        <v>224819</v>
      </c>
      <c r="E190" s="14">
        <f>SUM(E191)</f>
        <v>1180.6</v>
      </c>
      <c r="F190" s="14">
        <f aca="true" t="shared" si="7" ref="F190:F197">SUM(E190/D190)*100</f>
        <v>0.5251335518795119</v>
      </c>
    </row>
    <row r="191" spans="2:6" ht="115.5" customHeight="1">
      <c r="B191" s="23" t="s">
        <v>304</v>
      </c>
      <c r="C191" s="13" t="s">
        <v>300</v>
      </c>
      <c r="D191" s="14">
        <v>224819</v>
      </c>
      <c r="E191" s="14">
        <v>1180.6</v>
      </c>
      <c r="F191" s="14">
        <f t="shared" si="7"/>
        <v>0.5251335518795119</v>
      </c>
    </row>
    <row r="192" spans="2:6" ht="82.5" customHeight="1">
      <c r="B192" s="23" t="s">
        <v>305</v>
      </c>
      <c r="C192" s="13" t="s">
        <v>301</v>
      </c>
      <c r="D192" s="14">
        <f>SUM(D193)</f>
        <v>521965.3</v>
      </c>
      <c r="E192" s="14">
        <f>SUM(E193)</f>
        <v>45164.7</v>
      </c>
      <c r="F192" s="14">
        <f t="shared" si="7"/>
        <v>8.652816576121056</v>
      </c>
    </row>
    <row r="193" spans="2:6" ht="85.5" customHeight="1">
      <c r="B193" s="23" t="s">
        <v>306</v>
      </c>
      <c r="C193" s="13" t="s">
        <v>302</v>
      </c>
      <c r="D193" s="14">
        <v>521965.3</v>
      </c>
      <c r="E193" s="14">
        <v>45164.7</v>
      </c>
      <c r="F193" s="14">
        <f t="shared" si="7"/>
        <v>8.652816576121056</v>
      </c>
    </row>
    <row r="194" spans="2:6" ht="52.5" customHeight="1">
      <c r="B194" s="27" t="s">
        <v>428</v>
      </c>
      <c r="C194" s="13" t="s">
        <v>426</v>
      </c>
      <c r="D194" s="14">
        <f>SUM(D195)</f>
        <v>44427.3</v>
      </c>
      <c r="E194" s="14">
        <f>SUM(E195)</f>
        <v>19498</v>
      </c>
      <c r="F194" s="14">
        <f t="shared" si="7"/>
        <v>43.887429575958926</v>
      </c>
    </row>
    <row r="195" spans="2:6" ht="66" customHeight="1">
      <c r="B195" s="27" t="s">
        <v>427</v>
      </c>
      <c r="C195" s="13" t="s">
        <v>425</v>
      </c>
      <c r="D195" s="14">
        <v>44427.3</v>
      </c>
      <c r="E195" s="14">
        <v>19498</v>
      </c>
      <c r="F195" s="14">
        <f t="shared" si="7"/>
        <v>43.887429575958926</v>
      </c>
    </row>
    <row r="196" spans="2:6" ht="60" customHeight="1">
      <c r="B196" s="23" t="s">
        <v>382</v>
      </c>
      <c r="C196" s="13" t="s">
        <v>380</v>
      </c>
      <c r="D196" s="14">
        <f>SUM(D197)</f>
        <v>270</v>
      </c>
      <c r="E196" s="14">
        <f>SUM(E197)</f>
        <v>270</v>
      </c>
      <c r="F196" s="14">
        <f t="shared" si="7"/>
        <v>100</v>
      </c>
    </row>
    <row r="197" spans="2:6" ht="68.25" customHeight="1">
      <c r="B197" s="23" t="s">
        <v>383</v>
      </c>
      <c r="C197" s="13" t="s">
        <v>381</v>
      </c>
      <c r="D197" s="14">
        <v>270</v>
      </c>
      <c r="E197" s="14">
        <v>270</v>
      </c>
      <c r="F197" s="14">
        <f t="shared" si="7"/>
        <v>100</v>
      </c>
    </row>
    <row r="198" spans="2:6" ht="43.5" customHeight="1">
      <c r="B198" s="12" t="s">
        <v>285</v>
      </c>
      <c r="C198" s="13" t="s">
        <v>283</v>
      </c>
      <c r="D198" s="14">
        <f>SUM(D199)</f>
        <v>2397.9</v>
      </c>
      <c r="E198" s="14">
        <f>SUM(E199)</f>
        <v>1370.3</v>
      </c>
      <c r="F198" s="14">
        <f aca="true" t="shared" si="8" ref="F198:F203">SUM(E198/D198)*100</f>
        <v>57.14583593978064</v>
      </c>
    </row>
    <row r="199" spans="2:6" ht="43.5" customHeight="1">
      <c r="B199" s="12" t="s">
        <v>286</v>
      </c>
      <c r="C199" s="13" t="s">
        <v>284</v>
      </c>
      <c r="D199" s="14">
        <v>2397.9</v>
      </c>
      <c r="E199" s="14">
        <v>1370.3</v>
      </c>
      <c r="F199" s="14">
        <f t="shared" si="8"/>
        <v>57.14583593978064</v>
      </c>
    </row>
    <row r="200" spans="2:6" ht="22.5" customHeight="1">
      <c r="B200" s="17" t="s">
        <v>307</v>
      </c>
      <c r="C200" s="13" t="s">
        <v>231</v>
      </c>
      <c r="D200" s="14">
        <f>SUM(D201)</f>
        <v>215.8</v>
      </c>
      <c r="E200" s="14">
        <f>SUM(E201)</f>
        <v>0</v>
      </c>
      <c r="F200" s="14">
        <f t="shared" si="8"/>
        <v>0</v>
      </c>
    </row>
    <row r="201" spans="2:6" ht="26.25" customHeight="1">
      <c r="B201" s="12" t="s">
        <v>308</v>
      </c>
      <c r="C201" s="13" t="s">
        <v>232</v>
      </c>
      <c r="D201" s="14">
        <v>215.8</v>
      </c>
      <c r="E201" s="14">
        <v>0</v>
      </c>
      <c r="F201" s="14">
        <f t="shared" si="8"/>
        <v>0</v>
      </c>
    </row>
    <row r="202" spans="2:6" ht="55.5" customHeight="1">
      <c r="B202" s="12" t="s">
        <v>217</v>
      </c>
      <c r="C202" s="13" t="s">
        <v>233</v>
      </c>
      <c r="D202" s="14">
        <f>SUM(D203)</f>
        <v>14433</v>
      </c>
      <c r="E202" s="14">
        <f>SUM(E203)</f>
        <v>3679.6</v>
      </c>
      <c r="F202" s="14">
        <f t="shared" si="8"/>
        <v>25.494353218319127</v>
      </c>
    </row>
    <row r="203" spans="2:6" ht="67.5" customHeight="1">
      <c r="B203" s="12" t="s">
        <v>218</v>
      </c>
      <c r="C203" s="13" t="s">
        <v>234</v>
      </c>
      <c r="D203" s="14">
        <v>14433</v>
      </c>
      <c r="E203" s="14">
        <v>3679.6</v>
      </c>
      <c r="F203" s="14">
        <f t="shared" si="8"/>
        <v>25.494353218319127</v>
      </c>
    </row>
    <row r="204" spans="2:6" ht="18.75" customHeight="1">
      <c r="B204" s="12" t="s">
        <v>110</v>
      </c>
      <c r="C204" s="13" t="s">
        <v>235</v>
      </c>
      <c r="D204" s="14">
        <f>SUM(D205)</f>
        <v>141686.7</v>
      </c>
      <c r="E204" s="14">
        <f>SUM(E205)</f>
        <v>19949</v>
      </c>
      <c r="F204" s="14">
        <f aca="true" t="shared" si="9" ref="F204:F242">SUM(E204/D204)*100</f>
        <v>14.0796560298179</v>
      </c>
    </row>
    <row r="205" spans="2:6" ht="19.5" customHeight="1">
      <c r="B205" s="12" t="s">
        <v>111</v>
      </c>
      <c r="C205" s="13" t="s">
        <v>236</v>
      </c>
      <c r="D205" s="14">
        <v>141686.7</v>
      </c>
      <c r="E205" s="14">
        <v>19949</v>
      </c>
      <c r="F205" s="14">
        <f t="shared" si="9"/>
        <v>14.0796560298179</v>
      </c>
    </row>
    <row r="206" spans="2:6" ht="21.75" customHeight="1">
      <c r="B206" s="12" t="s">
        <v>191</v>
      </c>
      <c r="C206" s="13" t="s">
        <v>237</v>
      </c>
      <c r="D206" s="14">
        <f>SUM(D207,D209,D211,D213,D215,D217,D219)</f>
        <v>2069115.3</v>
      </c>
      <c r="E206" s="14">
        <f>SUM(E207,E209,E211,E213,E215,E217,E219)</f>
        <v>1126659.9000000001</v>
      </c>
      <c r="F206" s="14">
        <f t="shared" si="9"/>
        <v>54.451286499113905</v>
      </c>
    </row>
    <row r="207" spans="2:6" ht="34.5" customHeight="1">
      <c r="B207" s="12" t="s">
        <v>114</v>
      </c>
      <c r="C207" s="13" t="s">
        <v>238</v>
      </c>
      <c r="D207" s="14">
        <f>SUM(D208)</f>
        <v>1990296.2</v>
      </c>
      <c r="E207" s="14">
        <f>SUM(E208)</f>
        <v>1098412.6</v>
      </c>
      <c r="F207" s="14">
        <f t="shared" si="9"/>
        <v>55.188398591124276</v>
      </c>
    </row>
    <row r="208" spans="2:6" ht="40.5" customHeight="1">
      <c r="B208" s="12" t="s">
        <v>115</v>
      </c>
      <c r="C208" s="13" t="s">
        <v>239</v>
      </c>
      <c r="D208" s="14">
        <v>1990296.2</v>
      </c>
      <c r="E208" s="14">
        <v>1098412.6</v>
      </c>
      <c r="F208" s="14">
        <f t="shared" si="9"/>
        <v>55.188398591124276</v>
      </c>
    </row>
    <row r="209" spans="2:6" ht="69.75" customHeight="1">
      <c r="B209" s="12" t="s">
        <v>190</v>
      </c>
      <c r="C209" s="13" t="s">
        <v>240</v>
      </c>
      <c r="D209" s="14">
        <f>SUM(D210)</f>
        <v>35600</v>
      </c>
      <c r="E209" s="14">
        <f>SUM(E210)</f>
        <v>18200</v>
      </c>
      <c r="F209" s="14">
        <f t="shared" si="9"/>
        <v>51.12359550561798</v>
      </c>
    </row>
    <row r="210" spans="2:6" ht="74.25" customHeight="1">
      <c r="B210" s="12" t="s">
        <v>189</v>
      </c>
      <c r="C210" s="13" t="s">
        <v>241</v>
      </c>
      <c r="D210" s="14">
        <v>35600</v>
      </c>
      <c r="E210" s="14">
        <v>18200</v>
      </c>
      <c r="F210" s="14">
        <f t="shared" si="9"/>
        <v>51.12359550561798</v>
      </c>
    </row>
    <row r="211" spans="2:6" ht="77.25" customHeight="1">
      <c r="B211" s="12" t="s">
        <v>174</v>
      </c>
      <c r="C211" s="13" t="s">
        <v>242</v>
      </c>
      <c r="D211" s="14">
        <f>SUM(D212)</f>
        <v>19953.8</v>
      </c>
      <c r="E211" s="14">
        <f>SUM(E212)</f>
        <v>5441.9</v>
      </c>
      <c r="F211" s="14">
        <f t="shared" si="9"/>
        <v>27.27249947378444</v>
      </c>
    </row>
    <row r="212" spans="2:6" ht="67.5" customHeight="1">
      <c r="B212" s="12" t="s">
        <v>173</v>
      </c>
      <c r="C212" s="13" t="s">
        <v>243</v>
      </c>
      <c r="D212" s="14">
        <v>19953.8</v>
      </c>
      <c r="E212" s="14">
        <v>5441.9</v>
      </c>
      <c r="F212" s="14">
        <f t="shared" si="9"/>
        <v>27.27249947378444</v>
      </c>
    </row>
    <row r="213" spans="2:6" ht="64.5" customHeight="1">
      <c r="B213" s="12" t="s">
        <v>219</v>
      </c>
      <c r="C213" s="13" t="s">
        <v>244</v>
      </c>
      <c r="D213" s="14">
        <f>SUM(D214)</f>
        <v>5.3</v>
      </c>
      <c r="E213" s="14">
        <f>SUM(E214)</f>
        <v>5.3</v>
      </c>
      <c r="F213" s="14">
        <f t="shared" si="9"/>
        <v>100</v>
      </c>
    </row>
    <row r="214" spans="2:6" ht="65.25" customHeight="1">
      <c r="B214" s="12" t="s">
        <v>220</v>
      </c>
      <c r="C214" s="13" t="s">
        <v>245</v>
      </c>
      <c r="D214" s="14">
        <v>5.3</v>
      </c>
      <c r="E214" s="14">
        <v>5.3</v>
      </c>
      <c r="F214" s="14">
        <f t="shared" si="9"/>
        <v>100</v>
      </c>
    </row>
    <row r="215" spans="2:6" ht="65.25" customHeight="1">
      <c r="B215" s="12" t="s">
        <v>212</v>
      </c>
      <c r="C215" s="13" t="s">
        <v>246</v>
      </c>
      <c r="D215" s="14">
        <f>SUM(D216)</f>
        <v>12285.5</v>
      </c>
      <c r="E215" s="14">
        <f>SUM(E216)</f>
        <v>1341.8</v>
      </c>
      <c r="F215" s="14">
        <f>SUM(E215/D215)*100</f>
        <v>10.921818403809368</v>
      </c>
    </row>
    <row r="216" spans="2:6" ht="66" customHeight="1">
      <c r="B216" s="12" t="s">
        <v>211</v>
      </c>
      <c r="C216" s="13" t="s">
        <v>247</v>
      </c>
      <c r="D216" s="14">
        <v>12285.5</v>
      </c>
      <c r="E216" s="14">
        <v>1341.8</v>
      </c>
      <c r="F216" s="14">
        <f>SUM(E216/D216)*100</f>
        <v>10.921818403809368</v>
      </c>
    </row>
    <row r="217" spans="2:6" ht="69.75" customHeight="1">
      <c r="B217" s="18" t="s">
        <v>289</v>
      </c>
      <c r="C217" s="13" t="s">
        <v>287</v>
      </c>
      <c r="D217" s="14">
        <f>SUM(D218)</f>
        <v>4121</v>
      </c>
      <c r="E217" s="14">
        <f>SUM(E218)</f>
        <v>0</v>
      </c>
      <c r="F217" s="14">
        <f>SUM(E217/D217)*100</f>
        <v>0</v>
      </c>
    </row>
    <row r="218" spans="2:6" ht="70.5" customHeight="1">
      <c r="B218" s="19" t="s">
        <v>290</v>
      </c>
      <c r="C218" s="13" t="s">
        <v>288</v>
      </c>
      <c r="D218" s="14">
        <v>4121</v>
      </c>
      <c r="E218" s="14">
        <v>0</v>
      </c>
      <c r="F218" s="14">
        <f>SUM(E218/D218)*100</f>
        <v>0</v>
      </c>
    </row>
    <row r="219" spans="2:6" ht="42.75" customHeight="1">
      <c r="B219" s="12" t="s">
        <v>112</v>
      </c>
      <c r="C219" s="13" t="s">
        <v>248</v>
      </c>
      <c r="D219" s="14">
        <f>SUM(D220)</f>
        <v>6853.5</v>
      </c>
      <c r="E219" s="14">
        <f>SUM(E220)</f>
        <v>3258.3</v>
      </c>
      <c r="F219" s="14">
        <f t="shared" si="9"/>
        <v>47.54213175749617</v>
      </c>
    </row>
    <row r="220" spans="2:6" ht="43.5" customHeight="1">
      <c r="B220" s="16" t="s">
        <v>113</v>
      </c>
      <c r="C220" s="13" t="s">
        <v>249</v>
      </c>
      <c r="D220" s="14">
        <v>6853.5</v>
      </c>
      <c r="E220" s="14">
        <v>3258.3</v>
      </c>
      <c r="F220" s="14">
        <f t="shared" si="9"/>
        <v>47.54213175749617</v>
      </c>
    </row>
    <row r="221" spans="2:6" ht="22.5" customHeight="1">
      <c r="B221" s="12" t="s">
        <v>116</v>
      </c>
      <c r="C221" s="13" t="s">
        <v>250</v>
      </c>
      <c r="D221" s="14">
        <f>SUM(D222+D224+D226+D228)</f>
        <v>144848</v>
      </c>
      <c r="E221" s="14">
        <f>SUM(E222+E224+E226+E228)</f>
        <v>71590</v>
      </c>
      <c r="F221" s="14">
        <f t="shared" si="9"/>
        <v>49.424224014138964</v>
      </c>
    </row>
    <row r="222" spans="2:6" ht="57.75" customHeight="1">
      <c r="B222" s="23" t="s">
        <v>388</v>
      </c>
      <c r="C222" s="13" t="s">
        <v>384</v>
      </c>
      <c r="D222" s="14">
        <f>SUM(D223)</f>
        <v>46090.8</v>
      </c>
      <c r="E222" s="14">
        <f>SUM(E223)</f>
        <v>33265.6</v>
      </c>
      <c r="F222" s="14">
        <f t="shared" si="9"/>
        <v>72.17405642774696</v>
      </c>
    </row>
    <row r="223" spans="2:6" ht="68.25" customHeight="1">
      <c r="B223" s="23" t="s">
        <v>389</v>
      </c>
      <c r="C223" s="13" t="s">
        <v>385</v>
      </c>
      <c r="D223" s="14">
        <v>46090.8</v>
      </c>
      <c r="E223" s="14">
        <v>33265.6</v>
      </c>
      <c r="F223" s="14">
        <f t="shared" si="9"/>
        <v>72.17405642774696</v>
      </c>
    </row>
    <row r="224" spans="2:6" ht="68.25" customHeight="1">
      <c r="B224" s="31" t="s">
        <v>450</v>
      </c>
      <c r="C224" s="13" t="s">
        <v>448</v>
      </c>
      <c r="D224" s="14">
        <f>SUM(D225)</f>
        <v>70000</v>
      </c>
      <c r="E224" s="14">
        <f>SUM(E225)</f>
        <v>28483.3</v>
      </c>
      <c r="F224" s="14">
        <f t="shared" si="9"/>
        <v>40.69042857142857</v>
      </c>
    </row>
    <row r="225" spans="2:6" ht="75" customHeight="1">
      <c r="B225" s="32" t="s">
        <v>451</v>
      </c>
      <c r="C225" s="13" t="s">
        <v>449</v>
      </c>
      <c r="D225" s="14">
        <v>70000</v>
      </c>
      <c r="E225" s="14">
        <v>28483.3</v>
      </c>
      <c r="F225" s="14">
        <f t="shared" si="9"/>
        <v>40.69042857142857</v>
      </c>
    </row>
    <row r="226" spans="2:6" ht="40.5" customHeight="1">
      <c r="B226" s="23" t="s">
        <v>390</v>
      </c>
      <c r="C226" s="13" t="s">
        <v>386</v>
      </c>
      <c r="D226" s="14">
        <f>SUM(D227)</f>
        <v>5000</v>
      </c>
      <c r="E226" s="14">
        <f>SUM(E227)</f>
        <v>1474.3</v>
      </c>
      <c r="F226" s="14">
        <f>SUM(E226/D226)*100</f>
        <v>29.486</v>
      </c>
    </row>
    <row r="227" spans="2:6" ht="37.5" customHeight="1">
      <c r="B227" s="23" t="s">
        <v>391</v>
      </c>
      <c r="C227" s="13" t="s">
        <v>387</v>
      </c>
      <c r="D227" s="14">
        <v>5000</v>
      </c>
      <c r="E227" s="14">
        <v>1474.3</v>
      </c>
      <c r="F227" s="14">
        <f>SUM(E227/D227)*100</f>
        <v>29.486</v>
      </c>
    </row>
    <row r="228" spans="2:6" ht="37.5" customHeight="1">
      <c r="B228" s="12" t="s">
        <v>117</v>
      </c>
      <c r="C228" s="13" t="s">
        <v>251</v>
      </c>
      <c r="D228" s="14">
        <f>SUM(D229)</f>
        <v>23757.2</v>
      </c>
      <c r="E228" s="14">
        <f>SUM(E229)</f>
        <v>8366.8</v>
      </c>
      <c r="F228" s="14">
        <f t="shared" si="9"/>
        <v>35.21795497785934</v>
      </c>
    </row>
    <row r="229" spans="2:6" ht="38.25" customHeight="1">
      <c r="B229" s="12" t="s">
        <v>118</v>
      </c>
      <c r="C229" s="13" t="s">
        <v>252</v>
      </c>
      <c r="D229" s="14">
        <v>23757.2</v>
      </c>
      <c r="E229" s="14">
        <v>8366.8</v>
      </c>
      <c r="F229" s="14">
        <f t="shared" si="9"/>
        <v>35.21795497785934</v>
      </c>
    </row>
    <row r="230" spans="2:6" ht="38.25" customHeight="1">
      <c r="B230" s="24" t="s">
        <v>309</v>
      </c>
      <c r="C230" s="13" t="s">
        <v>310</v>
      </c>
      <c r="D230" s="14">
        <f>SUM(D231)</f>
        <v>3709.3</v>
      </c>
      <c r="E230" s="14">
        <f>SUM(E231)</f>
        <v>3709.3</v>
      </c>
      <c r="F230" s="14">
        <f t="shared" si="9"/>
        <v>100</v>
      </c>
    </row>
    <row r="231" spans="2:6" ht="38.25" customHeight="1">
      <c r="B231" s="23" t="s">
        <v>311</v>
      </c>
      <c r="C231" s="13" t="s">
        <v>312</v>
      </c>
      <c r="D231" s="14">
        <f>SUM(D232)</f>
        <v>3709.3</v>
      </c>
      <c r="E231" s="14">
        <f>SUM(E232)</f>
        <v>3709.3</v>
      </c>
      <c r="F231" s="14">
        <f t="shared" si="9"/>
        <v>100</v>
      </c>
    </row>
    <row r="232" spans="2:6" ht="33.75" customHeight="1">
      <c r="B232" s="23" t="s">
        <v>313</v>
      </c>
      <c r="C232" s="13" t="s">
        <v>314</v>
      </c>
      <c r="D232" s="14">
        <v>3709.3</v>
      </c>
      <c r="E232" s="14">
        <v>3709.3</v>
      </c>
      <c r="F232" s="14">
        <f t="shared" si="9"/>
        <v>100</v>
      </c>
    </row>
    <row r="233" spans="2:6" ht="33.75" customHeight="1">
      <c r="B233" s="24" t="s">
        <v>315</v>
      </c>
      <c r="C233" s="13" t="s">
        <v>316</v>
      </c>
      <c r="D233" s="14">
        <f>SUM(D234)</f>
        <v>15000</v>
      </c>
      <c r="E233" s="14">
        <f>SUM(E234)</f>
        <v>15000</v>
      </c>
      <c r="F233" s="14">
        <f t="shared" si="9"/>
        <v>100</v>
      </c>
    </row>
    <row r="234" spans="2:6" ht="30.75" customHeight="1">
      <c r="B234" s="23" t="s">
        <v>317</v>
      </c>
      <c r="C234" s="13" t="s">
        <v>318</v>
      </c>
      <c r="D234" s="14">
        <f>SUM(D235)</f>
        <v>15000</v>
      </c>
      <c r="E234" s="14">
        <f>SUM(E235)</f>
        <v>15000</v>
      </c>
      <c r="F234" s="14">
        <f t="shared" si="9"/>
        <v>100</v>
      </c>
    </row>
    <row r="235" spans="2:6" ht="34.5" customHeight="1">
      <c r="B235" s="22" t="s">
        <v>319</v>
      </c>
      <c r="C235" s="13" t="s">
        <v>320</v>
      </c>
      <c r="D235" s="14">
        <v>15000</v>
      </c>
      <c r="E235" s="14">
        <v>15000</v>
      </c>
      <c r="F235" s="14">
        <f t="shared" si="9"/>
        <v>100</v>
      </c>
    </row>
    <row r="236" spans="2:6" ht="18.75" customHeight="1" hidden="1">
      <c r="B236" s="12" t="s">
        <v>119</v>
      </c>
      <c r="C236" s="13" t="s">
        <v>253</v>
      </c>
      <c r="D236" s="14">
        <f>SUM(D237)</f>
        <v>0</v>
      </c>
      <c r="E236" s="14">
        <f>SUM(E237)</f>
        <v>0</v>
      </c>
      <c r="F236" s="14" t="e">
        <f t="shared" si="9"/>
        <v>#DIV/0!</v>
      </c>
    </row>
    <row r="237" spans="2:6" ht="17.25" customHeight="1" hidden="1">
      <c r="B237" s="12" t="s">
        <v>120</v>
      </c>
      <c r="C237" s="13" t="s">
        <v>254</v>
      </c>
      <c r="D237" s="14">
        <f>SUM(D238)</f>
        <v>0</v>
      </c>
      <c r="E237" s="14">
        <f>SUM(E238)</f>
        <v>0</v>
      </c>
      <c r="F237" s="14" t="e">
        <f t="shared" si="9"/>
        <v>#DIV/0!</v>
      </c>
    </row>
    <row r="238" spans="2:6" ht="33" customHeight="1" hidden="1">
      <c r="B238" s="12" t="s">
        <v>120</v>
      </c>
      <c r="C238" s="13" t="s">
        <v>255</v>
      </c>
      <c r="D238" s="14"/>
      <c r="E238" s="14"/>
      <c r="F238" s="14" t="e">
        <f t="shared" si="9"/>
        <v>#DIV/0!</v>
      </c>
    </row>
    <row r="239" spans="2:6" ht="79.5" customHeight="1" hidden="1">
      <c r="B239" s="12" t="s">
        <v>208</v>
      </c>
      <c r="C239" s="13" t="s">
        <v>200</v>
      </c>
      <c r="D239" s="14">
        <f aca="true" t="shared" si="10" ref="D239:E241">SUM(D240)</f>
        <v>0</v>
      </c>
      <c r="E239" s="14">
        <f t="shared" si="10"/>
        <v>0</v>
      </c>
      <c r="F239" s="14" t="e">
        <f t="shared" si="9"/>
        <v>#DIV/0!</v>
      </c>
    </row>
    <row r="240" spans="2:6" ht="17.25" customHeight="1" hidden="1">
      <c r="B240" s="12" t="s">
        <v>201</v>
      </c>
      <c r="C240" s="13" t="s">
        <v>202</v>
      </c>
      <c r="D240" s="14">
        <f t="shared" si="10"/>
        <v>0</v>
      </c>
      <c r="E240" s="14">
        <f t="shared" si="10"/>
        <v>0</v>
      </c>
      <c r="F240" s="14" t="e">
        <f t="shared" si="9"/>
        <v>#DIV/0!</v>
      </c>
    </row>
    <row r="241" spans="2:6" ht="32.25" customHeight="1" hidden="1">
      <c r="B241" s="20" t="s">
        <v>203</v>
      </c>
      <c r="C241" s="13" t="s">
        <v>204</v>
      </c>
      <c r="D241" s="14">
        <f t="shared" si="10"/>
        <v>0</v>
      </c>
      <c r="E241" s="14">
        <f t="shared" si="10"/>
        <v>0</v>
      </c>
      <c r="F241" s="14" t="e">
        <f t="shared" si="9"/>
        <v>#DIV/0!</v>
      </c>
    </row>
    <row r="242" spans="2:6" ht="0.75" customHeight="1" hidden="1">
      <c r="B242" s="12" t="s">
        <v>206</v>
      </c>
      <c r="C242" s="13" t="s">
        <v>205</v>
      </c>
      <c r="D242" s="14">
        <v>0</v>
      </c>
      <c r="E242" s="14">
        <v>0</v>
      </c>
      <c r="F242" s="14" t="e">
        <f t="shared" si="9"/>
        <v>#DIV/0!</v>
      </c>
    </row>
    <row r="243" spans="2:6" ht="50.25" customHeight="1">
      <c r="B243" s="12" t="s">
        <v>121</v>
      </c>
      <c r="C243" s="13" t="s">
        <v>122</v>
      </c>
      <c r="D243" s="14">
        <f>SUM(D244)</f>
        <v>0</v>
      </c>
      <c r="E243" s="14">
        <f>SUM(E244)</f>
        <v>-5686.6</v>
      </c>
      <c r="F243" s="14">
        <v>0</v>
      </c>
    </row>
    <row r="244" spans="2:6" ht="51.75" customHeight="1">
      <c r="B244" s="23" t="s">
        <v>393</v>
      </c>
      <c r="C244" s="13" t="s">
        <v>392</v>
      </c>
      <c r="D244" s="14">
        <f>SUM(D245)</f>
        <v>0</v>
      </c>
      <c r="E244" s="14">
        <v>-5686.6</v>
      </c>
      <c r="F244" s="14">
        <v>0</v>
      </c>
    </row>
    <row r="245" spans="2:6" ht="57.75" customHeight="1">
      <c r="B245" s="12" t="s">
        <v>209</v>
      </c>
      <c r="C245" s="13" t="s">
        <v>256</v>
      </c>
      <c r="D245" s="14">
        <v>0</v>
      </c>
      <c r="E245" s="14">
        <v>0</v>
      </c>
      <c r="F245" s="14">
        <v>0</v>
      </c>
    </row>
  </sheetData>
  <sheetProtection/>
  <mergeCells count="1">
    <mergeCell ref="B6:F6"/>
  </mergeCells>
  <hyperlinks>
    <hyperlink ref="B217" r:id="rId1" display="consultantplus://offline/ref=95DE6B81807D4DD652E31F926BB3997B3037B5DA7E8ACC9E82C1AF466D981C37D701EA7EEF1FCF54075B28E261DCVCK"/>
    <hyperlink ref="B218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Сяфукова Эльвира Мягзумовна</cp:lastModifiedBy>
  <cp:lastPrinted>2020-04-10T04:24:07Z</cp:lastPrinted>
  <dcterms:created xsi:type="dcterms:W3CDTF">2012-04-16T03:38:18Z</dcterms:created>
  <dcterms:modified xsi:type="dcterms:W3CDTF">2022-07-27T09:22:14Z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