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ПРОЕКТ БЮДЖЕТА\Проект бюджета на 2023-2025 годы\Проект 2023-2025\Проект бюджета 2023-2025г.г. для КСП\"/>
    </mc:Choice>
  </mc:AlternateContent>
  <bookViews>
    <workbookView xWindow="240" yWindow="270" windowWidth="21075" windowHeight="9405"/>
  </bookViews>
  <sheets>
    <sheet name="сведения о доходах" sheetId="3" r:id="rId1"/>
  </sheets>
  <calcPr calcId="162913" iterateDelta="1E-4"/>
</workbook>
</file>

<file path=xl/calcChain.xml><?xml version="1.0" encoding="utf-8"?>
<calcChain xmlns="http://schemas.openxmlformats.org/spreadsheetml/2006/main">
  <c r="K17" i="3" l="1"/>
  <c r="D17" i="3"/>
  <c r="K12" i="3"/>
  <c r="E17" i="3"/>
  <c r="F17" i="3"/>
  <c r="I17" i="3"/>
  <c r="D12" i="3"/>
  <c r="E12" i="3"/>
  <c r="F12" i="3"/>
  <c r="I12" i="3"/>
  <c r="H17" i="3" l="1"/>
  <c r="I9" i="3"/>
  <c r="L17" i="3"/>
  <c r="F9" i="3"/>
  <c r="J17" i="3"/>
  <c r="K9" i="3"/>
  <c r="G17" i="3"/>
  <c r="G12" i="3"/>
  <c r="H12" i="3"/>
  <c r="L12" i="3"/>
  <c r="E9" i="3"/>
  <c r="J12" i="3"/>
  <c r="D9" i="3"/>
  <c r="L10" i="3"/>
  <c r="L11" i="3"/>
  <c r="L13" i="3"/>
  <c r="L16" i="3"/>
  <c r="L18" i="3"/>
  <c r="L19" i="3"/>
  <c r="L20" i="3"/>
  <c r="L21" i="3"/>
  <c r="L25" i="3"/>
  <c r="L26" i="3"/>
  <c r="L27" i="3"/>
  <c r="L28" i="3"/>
  <c r="L29" i="3"/>
  <c r="L30" i="3"/>
  <c r="L32" i="3"/>
  <c r="L33" i="3"/>
  <c r="L34" i="3"/>
  <c r="L35" i="3"/>
  <c r="L36" i="3"/>
  <c r="L41" i="3"/>
  <c r="L42" i="3"/>
  <c r="L43" i="3"/>
  <c r="L44" i="3"/>
  <c r="L48" i="3"/>
  <c r="L49" i="3"/>
  <c r="L50" i="3"/>
  <c r="L51" i="3"/>
  <c r="L52" i="3"/>
  <c r="L53" i="3"/>
  <c r="L54" i="3"/>
  <c r="L55" i="3"/>
  <c r="L56" i="3"/>
  <c r="L57" i="3"/>
  <c r="J10" i="3"/>
  <c r="J11" i="3"/>
  <c r="J13" i="3"/>
  <c r="J16" i="3"/>
  <c r="J18" i="3"/>
  <c r="J19" i="3"/>
  <c r="J20" i="3"/>
  <c r="J21" i="3"/>
  <c r="J25" i="3"/>
  <c r="J26" i="3"/>
  <c r="J27" i="3"/>
  <c r="J28" i="3"/>
  <c r="J29" i="3"/>
  <c r="J30" i="3"/>
  <c r="J32" i="3"/>
  <c r="J33" i="3"/>
  <c r="J34" i="3"/>
  <c r="J35" i="3"/>
  <c r="J36" i="3"/>
  <c r="J41" i="3"/>
  <c r="J42" i="3"/>
  <c r="J43" i="3"/>
  <c r="J44" i="3"/>
  <c r="J48" i="3"/>
  <c r="J49" i="3"/>
  <c r="J50" i="3"/>
  <c r="J51" i="3"/>
  <c r="J52" i="3"/>
  <c r="J53" i="3"/>
  <c r="J54" i="3"/>
  <c r="J55" i="3"/>
  <c r="J56" i="3"/>
  <c r="J57" i="3"/>
  <c r="H10" i="3"/>
  <c r="H11" i="3"/>
  <c r="H13" i="3"/>
  <c r="H14" i="3"/>
  <c r="H16" i="3"/>
  <c r="H18" i="3"/>
  <c r="H19" i="3"/>
  <c r="H20" i="3"/>
  <c r="H21" i="3"/>
  <c r="H26" i="3"/>
  <c r="H27" i="3"/>
  <c r="H28" i="3"/>
  <c r="H29" i="3"/>
  <c r="H30" i="3"/>
  <c r="H32" i="3"/>
  <c r="H33" i="3"/>
  <c r="H34" i="3"/>
  <c r="H35" i="3"/>
  <c r="H36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G41" i="3"/>
  <c r="G42" i="3"/>
  <c r="G43" i="3"/>
  <c r="G44" i="3"/>
  <c r="G11" i="3"/>
  <c r="G13" i="3"/>
  <c r="G14" i="3"/>
  <c r="G16" i="3"/>
  <c r="G18" i="3"/>
  <c r="G19" i="3"/>
  <c r="G20" i="3"/>
  <c r="G21" i="3"/>
  <c r="G26" i="3"/>
  <c r="G27" i="3"/>
  <c r="G28" i="3"/>
  <c r="G29" i="3"/>
  <c r="G30" i="3"/>
  <c r="G32" i="3"/>
  <c r="G33" i="3"/>
  <c r="G34" i="3"/>
  <c r="G35" i="3"/>
  <c r="G36" i="3"/>
  <c r="G37" i="3"/>
  <c r="G45" i="3"/>
  <c r="G46" i="3"/>
  <c r="G48" i="3"/>
  <c r="G49" i="3"/>
  <c r="G50" i="3"/>
  <c r="G51" i="3"/>
  <c r="G52" i="3"/>
  <c r="G53" i="3"/>
  <c r="G54" i="3"/>
  <c r="G55" i="3"/>
  <c r="G56" i="3"/>
  <c r="G57" i="3"/>
  <c r="G58" i="3"/>
  <c r="G10" i="3"/>
  <c r="I31" i="3"/>
  <c r="K31" i="3"/>
  <c r="F31" i="3"/>
  <c r="E31" i="3"/>
  <c r="D31" i="3"/>
  <c r="J31" i="3" l="1"/>
  <c r="H31" i="3"/>
  <c r="J9" i="3"/>
  <c r="L9" i="3"/>
  <c r="H9" i="3"/>
  <c r="G9" i="3"/>
  <c r="G31" i="3"/>
  <c r="L31" i="3"/>
  <c r="I24" i="3"/>
  <c r="I23" i="3" s="1"/>
  <c r="K24" i="3"/>
  <c r="K23" i="3" s="1"/>
  <c r="K8" i="3" s="1"/>
  <c r="F24" i="3"/>
  <c r="F23" i="3" s="1"/>
  <c r="E24" i="3"/>
  <c r="E23" i="3" s="1"/>
  <c r="E8" i="3" s="1"/>
  <c r="L23" i="3" l="1"/>
  <c r="I8" i="3"/>
  <c r="L8" i="3" s="1"/>
  <c r="H23" i="3"/>
  <c r="J23" i="3"/>
  <c r="F8" i="3"/>
  <c r="J24" i="3"/>
  <c r="L24" i="3"/>
  <c r="H24" i="3"/>
  <c r="D24" i="3"/>
  <c r="J8" i="3" l="1"/>
  <c r="H8" i="3"/>
  <c r="G24" i="3"/>
  <c r="D23" i="3"/>
  <c r="K39" i="3"/>
  <c r="K38" i="3" s="1"/>
  <c r="G23" i="3" l="1"/>
  <c r="D8" i="3"/>
  <c r="G8" i="3" s="1"/>
  <c r="K7" i="3"/>
  <c r="I39" i="3" l="1"/>
  <c r="F39" i="3"/>
  <c r="E39" i="3"/>
  <c r="D39" i="3"/>
  <c r="D38" i="3" s="1"/>
  <c r="I38" i="3" l="1"/>
  <c r="I7" i="3" s="1"/>
  <c r="J39" i="3"/>
  <c r="L39" i="3"/>
  <c r="F38" i="3"/>
  <c r="G39" i="3"/>
  <c r="H39" i="3"/>
  <c r="E38" i="3"/>
  <c r="E7" i="3" s="1"/>
  <c r="D7" i="3"/>
  <c r="L7" i="3" l="1"/>
  <c r="J38" i="3"/>
  <c r="L38" i="3"/>
  <c r="G38" i="3"/>
  <c r="H38" i="3"/>
  <c r="F7" i="3"/>
  <c r="J7" i="3" s="1"/>
  <c r="H7" i="3" l="1"/>
  <c r="G7" i="3"/>
</calcChain>
</file>

<file path=xl/sharedStrings.xml><?xml version="1.0" encoding="utf-8"?>
<sst xmlns="http://schemas.openxmlformats.org/spreadsheetml/2006/main" count="99" uniqueCount="96">
  <si>
    <t>Вид дохода</t>
  </si>
  <si>
    <t>Всего доходов</t>
  </si>
  <si>
    <t>в т.ч.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</si>
  <si>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</si>
  <si>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</si>
  <si>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</si>
  <si>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</si>
  <si>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</si>
  <si>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</si>
  <si>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</si>
  <si>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</si>
  <si>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</si>
  <si>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</si>
  <si>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</si>
  <si>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</si>
  <si>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</si>
  <si>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</si>
  <si>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</si>
  <si>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</si>
  <si>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</si>
  <si>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</si>
  <si>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</si>
  <si>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</si>
  <si>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</si>
  <si>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</si>
  <si>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</si>
  <si>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</si>
  <si>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2021 год </t>
  </si>
  <si>
    <t xml:space="preserve">2022 год </t>
  </si>
  <si>
    <t>% к 2021 году</t>
  </si>
  <si>
    <t xml:space="preserve">2023 год </t>
  </si>
  <si>
    <t>% к 2022 году</t>
  </si>
  <si>
    <t xml:space="preserve">2024 год </t>
  </si>
  <si>
    <t>% к 2023 году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</si>
  <si>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</si>
  <si>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</si>
  <si>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</si>
  <si>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</si>
  <si>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</si>
  <si>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</si>
  <si>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</si>
  <si>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Код классификации доходов бюджета</t>
  </si>
  <si>
    <t>000 1 00 00000 00 0000 000</t>
  </si>
  <si>
    <t>000 1 01 02000 01 0000 110</t>
  </si>
  <si>
    <t>000 1 03 02000 01 0000 110</t>
  </si>
  <si>
    <t>000 1 05 01000 00 0000 110</t>
  </si>
  <si>
    <t>000 1 05 02000 02 0000 110</t>
  </si>
  <si>
    <t>000 1 05 03000 01 0000 110</t>
  </si>
  <si>
    <t>000 1 05 04000 02 0000 110</t>
  </si>
  <si>
    <t>000 1 06 01000 00 0000 110</t>
  </si>
  <si>
    <t>000 1 06 04000 02 0000 110</t>
  </si>
  <si>
    <t>000 1 06 06000 00 0000 110</t>
  </si>
  <si>
    <t>000 1 08 00000 00 0000 000</t>
  </si>
  <si>
    <t>000 1 11 00000 00 0000 000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</si>
  <si>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</si>
  <si>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</si>
  <si>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</si>
  <si>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</si>
  <si>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</si>
  <si>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000 1 13 00000 00 0000 000</t>
  </si>
  <si>
    <t>000 1 14 00000 00 0000 000</t>
  </si>
  <si>
    <t>000 1 14 01000 00 0000 410</t>
  </si>
  <si>
    <t>000 1 14 02000 00 0000 000</t>
  </si>
  <si>
    <t>000 1 14 06000 00 0000 430</t>
  </si>
  <si>
    <t>000 1 16 00000 00 0000 000</t>
  </si>
  <si>
    <t>000 1 17 00000 00 0000 000</t>
  </si>
  <si>
    <t>000 2 00 00000 00 0000 000</t>
  </si>
  <si>
    <t>000 2 02 00000 00 0000 000</t>
  </si>
  <si>
    <t>000 2 02 10000 00 0000 150</t>
  </si>
  <si>
    <t>000 2 02 20000 00 0000 150</t>
  </si>
  <si>
    <t>000 2 02 30000 00  0000 150</t>
  </si>
  <si>
    <t>000 2 02 40000 00  0000 150</t>
  </si>
  <si>
    <t>000 2 04 00000 00  0000 000</t>
  </si>
  <si>
    <t>000 2 19 00000 00 0000 000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</si>
  <si>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</si>
  <si>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</si>
  <si>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000 2 03 00000 00  0000 000</t>
  </si>
  <si>
    <t xml:space="preserve"> (отчет), тыс. руб.</t>
  </si>
  <si>
    <t>(оценка), тыс. руб.</t>
  </si>
  <si>
    <t>(проект), тыс. руб.</t>
  </si>
  <si>
    <t>Доходы от использования имущества, находящегося в государственной и муниципальной собственности, в т.ч.</t>
  </si>
  <si>
    <t>Доходы от продажи материальных и нематериальных активов, в т.ч.</t>
  </si>
  <si>
    <t>000 1 05 00000 00 0000 000</t>
  </si>
  <si>
    <t>Налоги на имущество, в т.ч.</t>
  </si>
  <si>
    <t>Налоги на совокупный доход, в т.ч.</t>
  </si>
  <si>
    <t>000 1 06 00000 00 0000 000</t>
  </si>
  <si>
    <t>000 1 09 00000 00 0000 000</t>
  </si>
  <si>
    <t>Налоговые и неналоговые доходы</t>
  </si>
  <si>
    <t>Налоговые доходы</t>
  </si>
  <si>
    <t>Неналоговые доходы</t>
  </si>
  <si>
    <t>Безвозмездные поступления</t>
  </si>
  <si>
    <t>Сведения о доходах бюджета городского округа Мегион Ханты-Мансийского автономного округа – Югры  по видам доходов на 2023 год и плановый период 2024 и 2025 годов в сравнении с ожидаемым исполнением за 2022 год и отчетом за 2021 год</t>
  </si>
  <si>
    <t>% к 2024 году</t>
  </si>
  <si>
    <t xml:space="preserve">2025 год </t>
  </si>
  <si>
    <t>000 2 07 00000 00  0000 000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</si>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</sst>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\-#,##0.0\ "/>
    <numFmt numFmtId="166" formatCode="_-* #,##0.0_р_._-;\-* #,##0.0_р_._-;_-* &quot;-&quot;?_р_._-;_-@_-"/>
    <numFmt numFmtId="167" formatCode="_-* #,##0.0\ _₽_-;\-* #,##0.0\ _₽_-;_-* &quot;-&quot;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wrapText="1"/>
    </xf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164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7" fillId="0" borderId="2" xfId="0" applyFont="1" applyBorder="1"/>
    <xf numFmtId="16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0" fontId="7" fillId="0" borderId="0" xfId="0" applyFont="1"/>
    <xf numFmtId="164" fontId="7" fillId="2" borderId="2" xfId="0" applyNumberFormat="1" applyFont="1" applyFill="1" applyBorder="1" applyAlignment="1">
      <alignment horizontal="right" vertical="center"/>
    </xf>
    <xf numFmtId="164" fontId="7" fillId="0" borderId="0" xfId="0" applyNumberFormat="1" applyFont="1"/>
    <xf numFmtId="167" fontId="7" fillId="0" borderId="0" xfId="0" applyNumberFormat="1" applyFont="1"/>
    <xf numFmtId="0" fontId="7" fillId="2" borderId="2" xfId="0" applyFont="1" applyFill="1" applyBorder="1"/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wrapText="1"/>
    </xf>
    <xf numFmtId="164" fontId="1" fillId="2" borderId="2" xfId="0" applyNumberFormat="1" applyFont="1" applyFill="1" applyBorder="1" applyAlignment="1">
      <alignment vertical="center"/>
    </xf>
    <xf numFmtId="0" fontId="10" fillId="0" borderId="0" xfId="0" applyFont="1"/>
    <xf numFmtId="167" fontId="7" fillId="0" borderId="0" xfId="0" applyNumberFormat="1" applyFont="1" applyAlignment="1">
      <alignment horizontal="left" vertical="top" wrapText="1"/>
    </xf>
    <xf numFmtId="0" fontId="1" fillId="2" borderId="0" xfId="0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164" fontId="12" fillId="0" borderId="2" xfId="0" applyNumberFormat="1" applyFont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wrapText="1"/>
    </xf>
    <xf numFmtId="0" fontId="7" fillId="0" borderId="2" xfId="0" applyFont="1" applyFill="1" applyBorder="1" applyAlignment="1">
      <alignment vertical="center"/>
    </xf>
    <xf numFmtId="0" fontId="4" fillId="3" borderId="2" xfId="0" applyFont="1" applyFill="1" applyBorder="1"/>
    <xf numFmtId="164" fontId="4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vertical="center" wrapText="1"/>
    </xf>
    <xf numFmtId="0" fontId="6" fillId="3" borderId="2" xfId="0" applyFont="1" applyFill="1" applyBorder="1"/>
    <xf numFmtId="164" fontId="6" fillId="3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1" fontId="7" fillId="2" borderId="2" xfId="0" applyNumberFormat="1" applyFont="1" applyFill="1" applyBorder="1" applyAlignment="1">
      <alignment horizontal="left"/>
    </xf>
    <xf numFmtId="0" fontId="7" fillId="2" borderId="2" xfId="1" applyFont="1" applyFill="1" applyBorder="1" applyAlignment="1">
      <alignment horizontal="left" vertical="top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0" fontId="12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vertical="top" wrapText="1"/>
    </xf>
    <xf numFmtId="0" fontId="6" fillId="0" borderId="2" xfId="0" applyFont="1" applyBorder="1"/>
    <xf numFmtId="0" fontId="6" fillId="2" borderId="2" xfId="0" applyFont="1" applyFill="1" applyBorder="1" applyAlignment="1">
      <alignment wrapText="1"/>
    </xf>
    <xf numFmtId="164" fontId="6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6" fontId="1" fillId="2" borderId="2" xfId="0" applyNumberFormat="1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B1" workbookViewId="0">
      <selection activeCell="G65" sqref="G65"/>
    </sheetView>
  </sheetViews>
  <sheetFormatPr defaultRowHeight="15" x14ac:dyDescent="0.25"/>
  <cols>
    <col min="1" max="1" width="0" style="1" hidden="1" customWidth="1"/>
    <col min="2" max="2" width="26.85546875" style="1" customWidth="1"/>
    <col min="3" max="3" width="62.28515625" style="1" customWidth="1"/>
    <col min="4" max="4" width="15.7109375" style="1" customWidth="1"/>
    <col min="5" max="5" width="16.140625" style="1" customWidth="1"/>
    <col min="6" max="6" width="16.7109375" style="1" customWidth="1"/>
    <col min="7" max="7" width="14.5703125" style="1" customWidth="1"/>
    <col min="8" max="8" width="14.85546875" style="1" customWidth="1"/>
    <col min="9" max="9" width="16.7109375" style="1" customWidth="1"/>
    <col min="10" max="10" width="15" style="1" customWidth="1"/>
    <col min="11" max="11" width="17" style="1" customWidth="1"/>
    <col min="12" max="12" width="15" style="1" customWidth="1"/>
    <col min="13" max="13" width="10.5703125" style="1" bestFit="1" customWidth="1"/>
    <col min="14" max="14" width="24.140625" style="1" customWidth="1"/>
    <col min="15" max="15" width="12" style="1" bestFit="1" customWidth="1"/>
    <col min="16" max="16384" width="9.140625" style="1"/>
  </cols>
  <sheetData>
    <row r="1" spans="1:14" ht="58.5" customHeight="1" x14ac:dyDescent="0.25">
      <c r="A1" s="2"/>
      <c r="B1" s="78" t="s">
        <v>91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7.5" customHeight="1" x14ac:dyDescent="0.25">
      <c r="A2" s="2"/>
      <c r="B2" s="37"/>
      <c r="C2" s="38"/>
      <c r="D2" s="37"/>
      <c r="E2" s="37"/>
      <c r="F2" s="37"/>
      <c r="G2" s="38"/>
      <c r="H2" s="38"/>
      <c r="I2" s="37"/>
      <c r="J2" s="38"/>
      <c r="K2" s="38"/>
      <c r="L2" s="37"/>
    </row>
    <row r="3" spans="1:14" s="6" customFormat="1" ht="12.75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4" ht="15.75" x14ac:dyDescent="0.25">
      <c r="B4" s="79" t="s">
        <v>41</v>
      </c>
      <c r="C4" s="84" t="s">
        <v>0</v>
      </c>
      <c r="D4" s="55" t="s">
        <v>27</v>
      </c>
      <c r="E4" s="55" t="s">
        <v>28</v>
      </c>
      <c r="F4" s="81" t="s">
        <v>30</v>
      </c>
      <c r="G4" s="82"/>
      <c r="H4" s="83"/>
      <c r="I4" s="81" t="s">
        <v>32</v>
      </c>
      <c r="J4" s="83"/>
      <c r="K4" s="81" t="s">
        <v>93</v>
      </c>
      <c r="L4" s="83"/>
      <c r="M4" s="7"/>
    </row>
    <row r="5" spans="1:14" ht="31.5" x14ac:dyDescent="0.25">
      <c r="B5" s="80"/>
      <c r="C5" s="85"/>
      <c r="D5" s="55" t="s">
        <v>77</v>
      </c>
      <c r="E5" s="55" t="s">
        <v>78</v>
      </c>
      <c r="F5" s="56" t="s">
        <v>79</v>
      </c>
      <c r="G5" s="56" t="s">
        <v>29</v>
      </c>
      <c r="H5" s="56" t="s">
        <v>31</v>
      </c>
      <c r="I5" s="56" t="s">
        <v>79</v>
      </c>
      <c r="J5" s="56" t="s">
        <v>33</v>
      </c>
      <c r="K5" s="56" t="s">
        <v>79</v>
      </c>
      <c r="L5" s="56" t="s">
        <v>92</v>
      </c>
      <c r="M5" s="7"/>
    </row>
    <row r="6" spans="1:14" ht="15" customHeight="1" x14ac:dyDescent="0.25">
      <c r="B6" s="8">
        <v>1</v>
      </c>
      <c r="C6" s="8">
        <v>2</v>
      </c>
      <c r="D6" s="9">
        <v>3</v>
      </c>
      <c r="E6" s="10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1">
        <v>11</v>
      </c>
      <c r="M6" s="7"/>
    </row>
    <row r="7" spans="1:14" x14ac:dyDescent="0.25">
      <c r="B7" s="46"/>
      <c r="C7" s="46" t="s">
        <v>1</v>
      </c>
      <c r="D7" s="47">
        <f>D8+D38</f>
        <v>5470079.1000000006</v>
      </c>
      <c r="E7" s="47">
        <f>E8+E38</f>
        <v>5433793.2000000002</v>
      </c>
      <c r="F7" s="47">
        <f>F8+F38</f>
        <v>6154861.6999999993</v>
      </c>
      <c r="G7" s="47">
        <f>SUM(F7/D7)*100</f>
        <v>112.51869648466324</v>
      </c>
      <c r="H7" s="47">
        <f>SUM(F7/E7)*100</f>
        <v>113.27007623330235</v>
      </c>
      <c r="I7" s="47">
        <f>I8+I38</f>
        <v>4644219.8999999994</v>
      </c>
      <c r="J7" s="47">
        <f>SUM(I7/F7)*100</f>
        <v>75.45612113428966</v>
      </c>
      <c r="K7" s="47">
        <f>K8+K38</f>
        <v>4497705.2999999989</v>
      </c>
      <c r="L7" s="47">
        <f>SUM(K7/I7)*100</f>
        <v>96.845226902369532</v>
      </c>
      <c r="M7" s="7"/>
    </row>
    <row r="8" spans="1:14" s="12" customFormat="1" x14ac:dyDescent="0.25">
      <c r="B8" s="48" t="s">
        <v>42</v>
      </c>
      <c r="C8" s="49" t="s">
        <v>87</v>
      </c>
      <c r="D8" s="50">
        <f>SUM(D9+D23)</f>
        <v>1482203.3</v>
      </c>
      <c r="E8" s="50">
        <f t="shared" ref="E8:F8" si="0">SUM(E9+E23)</f>
        <v>1513144.7999999998</v>
      </c>
      <c r="F8" s="50">
        <f t="shared" si="0"/>
        <v>1509256.7999999998</v>
      </c>
      <c r="G8" s="47">
        <f>SUM(F8/D8)*100</f>
        <v>101.82522195167152</v>
      </c>
      <c r="H8" s="47">
        <f>SUM(F8/E8)*100</f>
        <v>99.743051689435148</v>
      </c>
      <c r="I8" s="50">
        <f t="shared" ref="I8" si="1">SUM(I9+I23)</f>
        <v>1468351.4999999998</v>
      </c>
      <c r="J8" s="47">
        <f>SUM(I8/F8)*100</f>
        <v>97.289705767765952</v>
      </c>
      <c r="K8" s="50">
        <f t="shared" ref="K8" si="2">SUM(K9+K23)</f>
        <v>1479470.7999999998</v>
      </c>
      <c r="L8" s="47">
        <f>SUM(K8/I8)*100</f>
        <v>100.7572641836781</v>
      </c>
      <c r="M8" s="13"/>
      <c r="N8" s="17"/>
    </row>
    <row r="9" spans="1:14" s="12" customFormat="1" x14ac:dyDescent="0.25">
      <c r="B9" s="14"/>
      <c r="C9" s="64" t="s">
        <v>88</v>
      </c>
      <c r="D9" s="66">
        <f>SUM(D10+D11+D12+D17+D21+D22)</f>
        <v>1202956.9000000001</v>
      </c>
      <c r="E9" s="66">
        <f t="shared" ref="E9:K9" si="3">SUM(E10+E11+E12+E17+E21+E22)</f>
        <v>1261742.2</v>
      </c>
      <c r="F9" s="66">
        <f t="shared" si="3"/>
        <v>1279737.7</v>
      </c>
      <c r="G9" s="52">
        <f>SUM(F9/D9)*100</f>
        <v>106.38267256291559</v>
      </c>
      <c r="H9" s="52">
        <f t="shared" ref="H9:H58" si="4">SUM(F9/E9)*100</f>
        <v>101.42624222285662</v>
      </c>
      <c r="I9" s="68">
        <f t="shared" si="3"/>
        <v>1272451.1999999997</v>
      </c>
      <c r="J9" s="52">
        <f t="shared" ref="J9:J57" si="5">SUM(I9/F9)*100</f>
        <v>99.430625510211954</v>
      </c>
      <c r="K9" s="68">
        <f t="shared" si="3"/>
        <v>1292403.6999999997</v>
      </c>
      <c r="L9" s="52">
        <f t="shared" ref="L9:L57" si="6">SUM(K9/I9)*100</f>
        <v>101.5680365581014</v>
      </c>
      <c r="M9" s="13"/>
      <c r="N9" s="17"/>
    </row>
    <row r="10" spans="1:14" s="12" customFormat="1" x14ac:dyDescent="0.25">
      <c r="B10" s="43" t="s">
        <v>43</v>
      </c>
      <c r="C10" s="14" t="s">
        <v>3</v>
      </c>
      <c r="D10" s="15">
        <v>920221.7</v>
      </c>
      <c r="E10" s="18">
        <v>955035.1</v>
      </c>
      <c r="F10" s="18">
        <v>977294.9</v>
      </c>
      <c r="G10" s="18">
        <f>SUM(F10/D10)*100</f>
        <v>106.2021141209776</v>
      </c>
      <c r="H10" s="51">
        <f t="shared" si="4"/>
        <v>102.33078344450377</v>
      </c>
      <c r="I10" s="51">
        <v>965891.7</v>
      </c>
      <c r="J10" s="51">
        <f t="shared" si="5"/>
        <v>98.833187403310902</v>
      </c>
      <c r="K10" s="51">
        <v>982767.2</v>
      </c>
      <c r="L10" s="51">
        <f t="shared" si="6"/>
        <v>101.74714204501394</v>
      </c>
      <c r="M10" s="13"/>
    </row>
    <row r="11" spans="1:14" s="12" customFormat="1" ht="30" x14ac:dyDescent="0.25">
      <c r="B11" s="43" t="s">
        <v>44</v>
      </c>
      <c r="C11" s="16" t="s">
        <v>4</v>
      </c>
      <c r="D11" s="15">
        <v>14238.9</v>
      </c>
      <c r="E11" s="18">
        <v>14791.9</v>
      </c>
      <c r="F11" s="18">
        <v>14784.4</v>
      </c>
      <c r="G11" s="18">
        <f t="shared" ref="G11:G58" si="7">SUM(F11/D11)*100</f>
        <v>103.83105436515461</v>
      </c>
      <c r="H11" s="51">
        <f t="shared" si="4"/>
        <v>99.949296574476577</v>
      </c>
      <c r="I11" s="18">
        <v>15018.1</v>
      </c>
      <c r="J11" s="51">
        <f t="shared" si="5"/>
        <v>101.5807202186088</v>
      </c>
      <c r="K11" s="18">
        <v>15018.1</v>
      </c>
      <c r="L11" s="51">
        <f t="shared" si="6"/>
        <v>100</v>
      </c>
      <c r="M11" s="13"/>
      <c r="N11" s="17"/>
    </row>
    <row r="12" spans="1:14" s="12" customFormat="1" x14ac:dyDescent="0.25">
      <c r="B12" s="58" t="s">
        <v>82</v>
      </c>
      <c r="C12" s="59" t="s">
        <v>84</v>
      </c>
      <c r="D12" s="15">
        <f>SUM(D13:D16)</f>
        <v>159221.5</v>
      </c>
      <c r="E12" s="18">
        <f t="shared" ref="E12:I12" si="8">SUM(E13:E16)</f>
        <v>184165.4</v>
      </c>
      <c r="F12" s="18">
        <f t="shared" si="8"/>
        <v>178424</v>
      </c>
      <c r="G12" s="18">
        <f>SUM(F12/D12)*100</f>
        <v>112.06024312043286</v>
      </c>
      <c r="H12" s="51">
        <f>SUM(F12/E12)*100</f>
        <v>96.882476295764576</v>
      </c>
      <c r="I12" s="18">
        <f t="shared" si="8"/>
        <v>180126</v>
      </c>
      <c r="J12" s="51">
        <f>SUM(I12/F12)*100</f>
        <v>100.95390754607003</v>
      </c>
      <c r="K12" s="18">
        <f>SUM(K13:K16)</f>
        <v>181632</v>
      </c>
      <c r="L12" s="51">
        <f>SUM(K12/I12)*100</f>
        <v>100.83608140967991</v>
      </c>
      <c r="M12" s="13"/>
      <c r="N12" s="17"/>
    </row>
    <row r="13" spans="1:14" s="12" customFormat="1" ht="30" x14ac:dyDescent="0.25">
      <c r="B13" s="43" t="s">
        <v>45</v>
      </c>
      <c r="C13" s="60" t="s">
        <v>5</v>
      </c>
      <c r="D13" s="67">
        <v>144828.5</v>
      </c>
      <c r="E13" s="70">
        <v>178000</v>
      </c>
      <c r="F13" s="70">
        <v>171700</v>
      </c>
      <c r="G13" s="41">
        <f t="shared" si="7"/>
        <v>118.55401388538857</v>
      </c>
      <c r="H13" s="26">
        <f t="shared" si="4"/>
        <v>96.460674157303373</v>
      </c>
      <c r="I13" s="70">
        <v>173100</v>
      </c>
      <c r="J13" s="26">
        <f t="shared" si="5"/>
        <v>100.81537565521256</v>
      </c>
      <c r="K13" s="70">
        <v>174500</v>
      </c>
      <c r="L13" s="26">
        <f t="shared" si="6"/>
        <v>100.80878105141538</v>
      </c>
      <c r="M13" s="13"/>
      <c r="N13" s="35"/>
    </row>
    <row r="14" spans="1:14" s="12" customFormat="1" ht="30" x14ac:dyDescent="0.25">
      <c r="B14" s="43" t="s">
        <v>46</v>
      </c>
      <c r="C14" s="60" t="s">
        <v>6</v>
      </c>
      <c r="D14" s="40">
        <v>7158.5</v>
      </c>
      <c r="E14" s="41">
        <v>130.4</v>
      </c>
      <c r="F14" s="41">
        <v>0</v>
      </c>
      <c r="G14" s="41">
        <f t="shared" si="7"/>
        <v>0</v>
      </c>
      <c r="H14" s="26">
        <f t="shared" si="4"/>
        <v>0</v>
      </c>
      <c r="I14" s="26">
        <v>0</v>
      </c>
      <c r="J14" s="26">
        <v>0</v>
      </c>
      <c r="K14" s="26">
        <v>0</v>
      </c>
      <c r="L14" s="26">
        <v>0</v>
      </c>
      <c r="M14" s="13"/>
      <c r="N14" s="17"/>
    </row>
    <row r="15" spans="1:14" s="12" customFormat="1" x14ac:dyDescent="0.25">
      <c r="B15" s="43" t="s">
        <v>47</v>
      </c>
      <c r="C15" s="61" t="s">
        <v>7</v>
      </c>
      <c r="D15" s="40">
        <v>0</v>
      </c>
      <c r="E15" s="41">
        <v>0</v>
      </c>
      <c r="F15" s="26">
        <v>0</v>
      </c>
      <c r="G15" s="41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13"/>
      <c r="N15" s="19"/>
    </row>
    <row r="16" spans="1:14" s="12" customFormat="1" ht="30" x14ac:dyDescent="0.25">
      <c r="B16" s="43" t="s">
        <v>48</v>
      </c>
      <c r="C16" s="62" t="s">
        <v>8</v>
      </c>
      <c r="D16" s="40">
        <v>7234.5</v>
      </c>
      <c r="E16" s="41">
        <v>6035</v>
      </c>
      <c r="F16" s="70">
        <v>6724</v>
      </c>
      <c r="G16" s="41">
        <f t="shared" si="7"/>
        <v>92.943534452968407</v>
      </c>
      <c r="H16" s="26">
        <f t="shared" si="4"/>
        <v>111.41673570836785</v>
      </c>
      <c r="I16" s="70">
        <v>7026</v>
      </c>
      <c r="J16" s="26">
        <f t="shared" si="5"/>
        <v>104.49137418203452</v>
      </c>
      <c r="K16" s="70">
        <v>7132</v>
      </c>
      <c r="L16" s="26">
        <f t="shared" si="6"/>
        <v>101.50868203814403</v>
      </c>
      <c r="M16" s="13"/>
      <c r="N16" s="17"/>
    </row>
    <row r="17" spans="2:16" s="12" customFormat="1" x14ac:dyDescent="0.25">
      <c r="B17" s="58" t="s">
        <v>85</v>
      </c>
      <c r="C17" s="59" t="s">
        <v>83</v>
      </c>
      <c r="D17" s="15">
        <f>SUM(D18:D20)</f>
        <v>98767.3</v>
      </c>
      <c r="E17" s="18">
        <f t="shared" ref="E17:I17" si="9">SUM(E18:E20)</f>
        <v>98550</v>
      </c>
      <c r="F17" s="18">
        <f t="shared" si="9"/>
        <v>100054</v>
      </c>
      <c r="G17" s="18">
        <f t="shared" si="7"/>
        <v>101.30275911156829</v>
      </c>
      <c r="H17" s="51">
        <f>SUM(F17/E17)*100</f>
        <v>101.52612886859463</v>
      </c>
      <c r="I17" s="18">
        <f t="shared" si="9"/>
        <v>102235</v>
      </c>
      <c r="J17" s="51">
        <f t="shared" si="5"/>
        <v>102.17982289563636</v>
      </c>
      <c r="K17" s="18">
        <f>SUM(K18:K20)</f>
        <v>103806</v>
      </c>
      <c r="L17" s="51">
        <f>SUM(K17/I17)*100</f>
        <v>101.53665574411895</v>
      </c>
      <c r="M17" s="13"/>
      <c r="N17" s="17"/>
    </row>
    <row r="18" spans="2:16" s="12" customFormat="1" x14ac:dyDescent="0.25">
      <c r="B18" s="43" t="s">
        <v>49</v>
      </c>
      <c r="C18" s="61" t="s">
        <v>9</v>
      </c>
      <c r="D18" s="40">
        <v>24577.8</v>
      </c>
      <c r="E18" s="41">
        <v>23000</v>
      </c>
      <c r="F18" s="41">
        <v>29300</v>
      </c>
      <c r="G18" s="41">
        <f t="shared" si="7"/>
        <v>119.21327376738358</v>
      </c>
      <c r="H18" s="26">
        <f t="shared" si="4"/>
        <v>127.39130434782608</v>
      </c>
      <c r="I18" s="26">
        <v>30000</v>
      </c>
      <c r="J18" s="26">
        <f t="shared" si="5"/>
        <v>102.3890784982935</v>
      </c>
      <c r="K18" s="26">
        <v>30500</v>
      </c>
      <c r="L18" s="26">
        <f t="shared" si="6"/>
        <v>101.66666666666666</v>
      </c>
      <c r="M18" s="13"/>
      <c r="N18" s="20"/>
    </row>
    <row r="19" spans="2:16" s="12" customFormat="1" x14ac:dyDescent="0.25">
      <c r="B19" s="44" t="s">
        <v>50</v>
      </c>
      <c r="C19" s="61" t="s">
        <v>10</v>
      </c>
      <c r="D19" s="40">
        <v>25173.200000000001</v>
      </c>
      <c r="E19" s="41">
        <v>25600</v>
      </c>
      <c r="F19" s="41">
        <v>24600</v>
      </c>
      <c r="G19" s="41">
        <f t="shared" si="7"/>
        <v>97.722975227623024</v>
      </c>
      <c r="H19" s="26">
        <f t="shared" si="4"/>
        <v>96.09375</v>
      </c>
      <c r="I19" s="26">
        <v>24800</v>
      </c>
      <c r="J19" s="26">
        <f t="shared" si="5"/>
        <v>100.8130081300813</v>
      </c>
      <c r="K19" s="26">
        <v>25000</v>
      </c>
      <c r="L19" s="26">
        <f t="shared" si="6"/>
        <v>100.80645161290323</v>
      </c>
      <c r="M19" s="13"/>
      <c r="N19" s="17"/>
    </row>
    <row r="20" spans="2:16" s="12" customFormat="1" x14ac:dyDescent="0.25">
      <c r="B20" s="43" t="s">
        <v>51</v>
      </c>
      <c r="C20" s="61" t="s">
        <v>11</v>
      </c>
      <c r="D20" s="40">
        <v>49016.3</v>
      </c>
      <c r="E20" s="41">
        <v>49950</v>
      </c>
      <c r="F20" s="41">
        <v>46154</v>
      </c>
      <c r="G20" s="41">
        <f t="shared" si="7"/>
        <v>94.160513951481434</v>
      </c>
      <c r="H20" s="26">
        <f t="shared" si="4"/>
        <v>92.4004004004004</v>
      </c>
      <c r="I20" s="26">
        <v>47435</v>
      </c>
      <c r="J20" s="26">
        <f t="shared" si="5"/>
        <v>102.77549074836416</v>
      </c>
      <c r="K20" s="26">
        <v>48306</v>
      </c>
      <c r="L20" s="26">
        <f t="shared" si="6"/>
        <v>101.83619690102246</v>
      </c>
      <c r="M20" s="13"/>
      <c r="N20" s="19"/>
      <c r="O20" s="13"/>
      <c r="P20" s="13"/>
    </row>
    <row r="21" spans="2:16" s="12" customFormat="1" ht="17.25" customHeight="1" x14ac:dyDescent="0.25">
      <c r="B21" s="43" t="s">
        <v>52</v>
      </c>
      <c r="C21" s="21" t="s">
        <v>12</v>
      </c>
      <c r="D21" s="15">
        <v>10507.5</v>
      </c>
      <c r="E21" s="18">
        <v>9199.7999999999993</v>
      </c>
      <c r="F21" s="18">
        <v>9180.4</v>
      </c>
      <c r="G21" s="18">
        <f t="shared" si="7"/>
        <v>87.369973828217937</v>
      </c>
      <c r="H21" s="51">
        <f t="shared" si="4"/>
        <v>99.789125850561973</v>
      </c>
      <c r="I21" s="18">
        <v>9180.4</v>
      </c>
      <c r="J21" s="51">
        <f t="shared" si="5"/>
        <v>100</v>
      </c>
      <c r="K21" s="18">
        <v>9180.4</v>
      </c>
      <c r="L21" s="51">
        <f t="shared" si="6"/>
        <v>100</v>
      </c>
      <c r="M21" s="13"/>
      <c r="N21" s="20"/>
    </row>
    <row r="22" spans="2:16" s="12" customFormat="1" ht="32.25" customHeight="1" x14ac:dyDescent="0.25">
      <c r="B22" s="43" t="s">
        <v>86</v>
      </c>
      <c r="C22" s="63" t="s">
        <v>95</v>
      </c>
      <c r="D22" s="15">
        <v>0</v>
      </c>
      <c r="E22" s="18">
        <v>0</v>
      </c>
      <c r="F22" s="18">
        <v>0</v>
      </c>
      <c r="G22" s="18">
        <v>0</v>
      </c>
      <c r="H22" s="51">
        <v>0</v>
      </c>
      <c r="I22" s="18">
        <v>0</v>
      </c>
      <c r="J22" s="51">
        <v>0</v>
      </c>
      <c r="K22" s="18">
        <v>0</v>
      </c>
      <c r="L22" s="51">
        <v>0</v>
      </c>
      <c r="M22" s="13"/>
      <c r="N22" s="20"/>
    </row>
    <row r="23" spans="2:16" s="12" customFormat="1" ht="18.75" customHeight="1" x14ac:dyDescent="0.25">
      <c r="B23" s="43"/>
      <c r="C23" s="65" t="s">
        <v>89</v>
      </c>
      <c r="D23" s="66">
        <f>SUM(D24+D29+D30+D31+D36+D37)</f>
        <v>279246.39999999997</v>
      </c>
      <c r="E23" s="66">
        <f t="shared" ref="E23:K23" si="10">SUM(E24+E29+E30+E31+E36+E37)</f>
        <v>251402.59999999998</v>
      </c>
      <c r="F23" s="66">
        <f t="shared" si="10"/>
        <v>229519.09999999998</v>
      </c>
      <c r="G23" s="69">
        <f t="shared" si="7"/>
        <v>82.192321906388059</v>
      </c>
      <c r="H23" s="52">
        <f t="shared" si="4"/>
        <v>91.295436085386555</v>
      </c>
      <c r="I23" s="66">
        <f t="shared" si="10"/>
        <v>195900.3</v>
      </c>
      <c r="J23" s="52">
        <f t="shared" si="5"/>
        <v>85.352504432093028</v>
      </c>
      <c r="K23" s="66">
        <f t="shared" si="10"/>
        <v>187067.09999999998</v>
      </c>
      <c r="L23" s="52">
        <f t="shared" si="6"/>
        <v>95.49097168304489</v>
      </c>
      <c r="M23" s="13"/>
      <c r="N23" s="20"/>
    </row>
    <row r="24" spans="2:16" s="12" customFormat="1" ht="30" x14ac:dyDescent="0.25">
      <c r="B24" s="43" t="s">
        <v>53</v>
      </c>
      <c r="C24" s="16" t="s">
        <v>80</v>
      </c>
      <c r="D24" s="15">
        <f>SUM(D25:D28)</f>
        <v>157382.09999999998</v>
      </c>
      <c r="E24" s="18">
        <f>SUM(E25:E28)</f>
        <v>147484.19999999998</v>
      </c>
      <c r="F24" s="18">
        <f>SUM(F25:F28)</f>
        <v>146576.29999999999</v>
      </c>
      <c r="G24" s="18">
        <f t="shared" si="7"/>
        <v>93.134034937899557</v>
      </c>
      <c r="H24" s="51">
        <f t="shared" si="4"/>
        <v>99.384408634958859</v>
      </c>
      <c r="I24" s="18">
        <f t="shared" ref="I24:K24" si="11">SUM(I25:I28)</f>
        <v>124485.5</v>
      </c>
      <c r="J24" s="51">
        <f t="shared" si="5"/>
        <v>84.928804997806608</v>
      </c>
      <c r="K24" s="18">
        <f t="shared" si="11"/>
        <v>117633.8</v>
      </c>
      <c r="L24" s="51">
        <f t="shared" si="6"/>
        <v>94.495985476220127</v>
      </c>
      <c r="M24" s="13"/>
      <c r="N24" s="17"/>
    </row>
    <row r="25" spans="2:16" s="12" customFormat="1" ht="63" x14ac:dyDescent="0.25">
      <c r="B25" s="44" t="s">
        <v>54</v>
      </c>
      <c r="C25" s="39" t="s">
        <v>34</v>
      </c>
      <c r="D25" s="40">
        <v>0</v>
      </c>
      <c r="E25" s="41">
        <v>0</v>
      </c>
      <c r="F25" s="41">
        <v>8</v>
      </c>
      <c r="G25" s="41">
        <v>0</v>
      </c>
      <c r="H25" s="26">
        <v>0</v>
      </c>
      <c r="I25" s="41">
        <v>8</v>
      </c>
      <c r="J25" s="26">
        <f t="shared" si="5"/>
        <v>100</v>
      </c>
      <c r="K25" s="41">
        <v>8</v>
      </c>
      <c r="L25" s="26">
        <f t="shared" si="6"/>
        <v>100</v>
      </c>
      <c r="M25" s="13"/>
      <c r="N25" s="19"/>
    </row>
    <row r="26" spans="2:16" s="12" customFormat="1" ht="94.5" x14ac:dyDescent="0.25">
      <c r="B26" s="44" t="s">
        <v>55</v>
      </c>
      <c r="C26" s="39" t="s">
        <v>35</v>
      </c>
      <c r="D26" s="40">
        <v>145339.79999999999</v>
      </c>
      <c r="E26" s="41">
        <v>129961</v>
      </c>
      <c r="F26" s="41">
        <v>132757</v>
      </c>
      <c r="G26" s="41">
        <f t="shared" si="7"/>
        <v>91.342495310988454</v>
      </c>
      <c r="H26" s="26">
        <f t="shared" si="4"/>
        <v>102.15141465516578</v>
      </c>
      <c r="I26" s="41">
        <v>113958</v>
      </c>
      <c r="J26" s="26">
        <f t="shared" si="5"/>
        <v>85.839541417778349</v>
      </c>
      <c r="K26" s="41">
        <v>107887</v>
      </c>
      <c r="L26" s="26">
        <f t="shared" si="6"/>
        <v>94.672598676705462</v>
      </c>
      <c r="M26" s="13"/>
      <c r="N26" s="17"/>
    </row>
    <row r="27" spans="2:16" s="12" customFormat="1" ht="31.5" x14ac:dyDescent="0.25">
      <c r="B27" s="44" t="s">
        <v>56</v>
      </c>
      <c r="C27" s="39" t="s">
        <v>36</v>
      </c>
      <c r="D27" s="40">
        <v>267</v>
      </c>
      <c r="E27" s="41">
        <v>2446.4</v>
      </c>
      <c r="F27" s="41">
        <v>400</v>
      </c>
      <c r="G27" s="41">
        <f t="shared" si="7"/>
        <v>149.81273408239701</v>
      </c>
      <c r="H27" s="26">
        <f t="shared" si="4"/>
        <v>16.350555918901239</v>
      </c>
      <c r="I27" s="41">
        <v>400</v>
      </c>
      <c r="J27" s="26">
        <f t="shared" si="5"/>
        <v>100</v>
      </c>
      <c r="K27" s="41">
        <v>400</v>
      </c>
      <c r="L27" s="26">
        <f t="shared" si="6"/>
        <v>100</v>
      </c>
      <c r="M27" s="13"/>
      <c r="N27" s="17"/>
    </row>
    <row r="28" spans="2:16" s="12" customFormat="1" ht="94.5" x14ac:dyDescent="0.25">
      <c r="B28" s="44" t="s">
        <v>57</v>
      </c>
      <c r="C28" s="39" t="s">
        <v>37</v>
      </c>
      <c r="D28" s="40">
        <v>11775.3</v>
      </c>
      <c r="E28" s="41">
        <v>15076.8</v>
      </c>
      <c r="F28" s="41">
        <v>13411.3</v>
      </c>
      <c r="G28" s="41">
        <f t="shared" si="7"/>
        <v>113.89348891323363</v>
      </c>
      <c r="H28" s="26">
        <f t="shared" si="4"/>
        <v>88.953226148784893</v>
      </c>
      <c r="I28" s="41">
        <v>10119.5</v>
      </c>
      <c r="J28" s="26">
        <f t="shared" si="5"/>
        <v>75.455026731189378</v>
      </c>
      <c r="K28" s="41">
        <v>9338.7999999999993</v>
      </c>
      <c r="L28" s="26">
        <f t="shared" si="6"/>
        <v>92.285191956124308</v>
      </c>
      <c r="M28" s="13"/>
      <c r="N28" s="17"/>
    </row>
    <row r="29" spans="2:16" s="12" customFormat="1" x14ac:dyDescent="0.25">
      <c r="B29" s="44" t="s">
        <v>58</v>
      </c>
      <c r="C29" s="16" t="s">
        <v>13</v>
      </c>
      <c r="D29" s="15">
        <v>19051.400000000001</v>
      </c>
      <c r="E29" s="18">
        <v>4950</v>
      </c>
      <c r="F29" s="18">
        <v>9906</v>
      </c>
      <c r="G29" s="18">
        <f t="shared" si="7"/>
        <v>51.996178758516429</v>
      </c>
      <c r="H29" s="51">
        <f t="shared" si="4"/>
        <v>200.1212121212121</v>
      </c>
      <c r="I29" s="18">
        <v>10577</v>
      </c>
      <c r="J29" s="51">
        <f t="shared" si="5"/>
        <v>106.77367252170401</v>
      </c>
      <c r="K29" s="18">
        <v>10577</v>
      </c>
      <c r="L29" s="51">
        <f t="shared" si="6"/>
        <v>100</v>
      </c>
      <c r="M29" s="13"/>
      <c r="N29" s="19"/>
    </row>
    <row r="30" spans="2:16" s="12" customFormat="1" ht="30" x14ac:dyDescent="0.25">
      <c r="B30" s="44" t="s">
        <v>59</v>
      </c>
      <c r="C30" s="16" t="s">
        <v>14</v>
      </c>
      <c r="D30" s="15">
        <v>17356.3</v>
      </c>
      <c r="E30" s="18">
        <v>19600</v>
      </c>
      <c r="F30" s="18">
        <v>161</v>
      </c>
      <c r="G30" s="18">
        <f t="shared" si="7"/>
        <v>0.92761706124001087</v>
      </c>
      <c r="H30" s="51">
        <f t="shared" si="4"/>
        <v>0.8214285714285714</v>
      </c>
      <c r="I30" s="51">
        <v>161</v>
      </c>
      <c r="J30" s="51">
        <f t="shared" si="5"/>
        <v>100</v>
      </c>
      <c r="K30" s="51">
        <v>161</v>
      </c>
      <c r="L30" s="51">
        <f t="shared" si="6"/>
        <v>100</v>
      </c>
      <c r="M30" s="13"/>
    </row>
    <row r="31" spans="2:16" s="12" customFormat="1" ht="15" customHeight="1" x14ac:dyDescent="0.25">
      <c r="B31" s="44" t="s">
        <v>60</v>
      </c>
      <c r="C31" s="16" t="s">
        <v>81</v>
      </c>
      <c r="D31" s="15">
        <f>SUM(D32:D35)</f>
        <v>67454</v>
      </c>
      <c r="E31" s="18">
        <f>SUM(E32:E35)</f>
        <v>70868.399999999994</v>
      </c>
      <c r="F31" s="18">
        <f>SUM(F32:F35)</f>
        <v>67679</v>
      </c>
      <c r="G31" s="18">
        <f t="shared" si="7"/>
        <v>100.3335606487384</v>
      </c>
      <c r="H31" s="51">
        <f t="shared" si="4"/>
        <v>95.499545636701271</v>
      </c>
      <c r="I31" s="18">
        <f>SUM(I32:I35)</f>
        <v>55479</v>
      </c>
      <c r="J31" s="51">
        <f t="shared" si="5"/>
        <v>81.973728926254822</v>
      </c>
      <c r="K31" s="18">
        <f>SUM(K32:K35)</f>
        <v>53495</v>
      </c>
      <c r="L31" s="51">
        <f t="shared" si="6"/>
        <v>96.423872095747939</v>
      </c>
      <c r="M31" s="13"/>
    </row>
    <row r="32" spans="2:16" s="12" customFormat="1" ht="31.5" x14ac:dyDescent="0.25">
      <c r="B32" s="44" t="s">
        <v>61</v>
      </c>
      <c r="C32" s="39" t="s">
        <v>38</v>
      </c>
      <c r="D32" s="40">
        <v>47582.400000000001</v>
      </c>
      <c r="E32" s="41">
        <v>55263</v>
      </c>
      <c r="F32" s="41">
        <v>55263</v>
      </c>
      <c r="G32" s="41">
        <f t="shared" si="7"/>
        <v>116.14168263895894</v>
      </c>
      <c r="H32" s="26">
        <f t="shared" si="4"/>
        <v>100</v>
      </c>
      <c r="I32" s="26">
        <v>43262</v>
      </c>
      <c r="J32" s="26">
        <f t="shared" si="5"/>
        <v>78.283842715741088</v>
      </c>
      <c r="K32" s="26">
        <v>41101</v>
      </c>
      <c r="L32" s="26">
        <f t="shared" si="6"/>
        <v>95.004854144514823</v>
      </c>
      <c r="M32" s="13"/>
    </row>
    <row r="33" spans="2:13" s="12" customFormat="1" ht="94.5" x14ac:dyDescent="0.25">
      <c r="B33" s="44" t="s">
        <v>62</v>
      </c>
      <c r="C33" s="42" t="s">
        <v>39</v>
      </c>
      <c r="D33" s="40">
        <v>6467.5</v>
      </c>
      <c r="E33" s="41">
        <v>4131.3999999999996</v>
      </c>
      <c r="F33" s="41">
        <v>1160</v>
      </c>
      <c r="G33" s="41">
        <f t="shared" si="7"/>
        <v>17.935833011209894</v>
      </c>
      <c r="H33" s="26">
        <f t="shared" si="4"/>
        <v>28.077649223023677</v>
      </c>
      <c r="I33" s="26">
        <v>1143</v>
      </c>
      <c r="J33" s="26">
        <f t="shared" si="5"/>
        <v>98.534482758620683</v>
      </c>
      <c r="K33" s="26">
        <v>1126</v>
      </c>
      <c r="L33" s="26">
        <f t="shared" si="6"/>
        <v>98.512685914260729</v>
      </c>
      <c r="M33" s="13"/>
    </row>
    <row r="34" spans="2:13" s="12" customFormat="1" ht="47.25" x14ac:dyDescent="0.25">
      <c r="B34" s="44" t="s">
        <v>63</v>
      </c>
      <c r="C34" s="42" t="s">
        <v>40</v>
      </c>
      <c r="D34" s="40">
        <v>12851.1</v>
      </c>
      <c r="E34" s="41">
        <v>10099</v>
      </c>
      <c r="F34" s="41">
        <v>10553</v>
      </c>
      <c r="G34" s="41">
        <f t="shared" si="7"/>
        <v>82.1174841064189</v>
      </c>
      <c r="H34" s="26">
        <f t="shared" si="4"/>
        <v>104.49549460342608</v>
      </c>
      <c r="I34" s="26">
        <v>10489</v>
      </c>
      <c r="J34" s="26">
        <f t="shared" si="5"/>
        <v>99.393537382734763</v>
      </c>
      <c r="K34" s="26">
        <v>10672</v>
      </c>
      <c r="L34" s="26">
        <f t="shared" si="6"/>
        <v>101.74468490799886</v>
      </c>
      <c r="M34" s="13"/>
    </row>
    <row r="35" spans="2:13" s="12" customFormat="1" ht="79.5" customHeight="1" x14ac:dyDescent="0.25">
      <c r="B35" s="44" t="s">
        <v>74</v>
      </c>
      <c r="C35" s="57" t="s">
        <v>75</v>
      </c>
      <c r="D35" s="40">
        <v>553</v>
      </c>
      <c r="E35" s="41">
        <v>1375</v>
      </c>
      <c r="F35" s="41">
        <v>703</v>
      </c>
      <c r="G35" s="41">
        <f t="shared" si="7"/>
        <v>127.124773960217</v>
      </c>
      <c r="H35" s="26">
        <f t="shared" si="4"/>
        <v>51.127272727272732</v>
      </c>
      <c r="I35" s="26">
        <v>585</v>
      </c>
      <c r="J35" s="26">
        <f t="shared" si="5"/>
        <v>83.214793741109531</v>
      </c>
      <c r="K35" s="26">
        <v>596</v>
      </c>
      <c r="L35" s="26">
        <f t="shared" si="6"/>
        <v>101.88034188034187</v>
      </c>
      <c r="M35" s="13"/>
    </row>
    <row r="36" spans="2:13" s="12" customFormat="1" x14ac:dyDescent="0.25">
      <c r="B36" s="53" t="s">
        <v>64</v>
      </c>
      <c r="C36" s="16" t="s">
        <v>15</v>
      </c>
      <c r="D36" s="15">
        <v>14759.6</v>
      </c>
      <c r="E36" s="18">
        <v>8500</v>
      </c>
      <c r="F36" s="18">
        <v>5196.8</v>
      </c>
      <c r="G36" s="18">
        <f t="shared" si="7"/>
        <v>35.20962627713488</v>
      </c>
      <c r="H36" s="51">
        <f t="shared" si="4"/>
        <v>61.138823529411766</v>
      </c>
      <c r="I36" s="51">
        <v>5197.8</v>
      </c>
      <c r="J36" s="51">
        <f t="shared" si="5"/>
        <v>100.01924261083744</v>
      </c>
      <c r="K36" s="51">
        <v>5200.3</v>
      </c>
      <c r="L36" s="51">
        <f t="shared" si="6"/>
        <v>100.04809727192274</v>
      </c>
      <c r="M36" s="13"/>
    </row>
    <row r="37" spans="2:13" s="12" customFormat="1" x14ac:dyDescent="0.25">
      <c r="B37" s="53" t="s">
        <v>65</v>
      </c>
      <c r="C37" s="16" t="s">
        <v>16</v>
      </c>
      <c r="D37" s="15">
        <v>3243</v>
      </c>
      <c r="E37" s="18">
        <v>0</v>
      </c>
      <c r="F37" s="71">
        <v>0</v>
      </c>
      <c r="G37" s="18">
        <f t="shared" si="7"/>
        <v>0</v>
      </c>
      <c r="H37" s="51">
        <v>0</v>
      </c>
      <c r="I37" s="71">
        <v>0</v>
      </c>
      <c r="J37" s="51">
        <v>0</v>
      </c>
      <c r="K37" s="71">
        <v>0</v>
      </c>
      <c r="L37" s="51">
        <v>0</v>
      </c>
      <c r="M37" s="13"/>
    </row>
    <row r="38" spans="2:13" x14ac:dyDescent="0.25">
      <c r="B38" s="54" t="s">
        <v>66</v>
      </c>
      <c r="C38" s="46" t="s">
        <v>90</v>
      </c>
      <c r="D38" s="47">
        <f>D39+D45+D46+D47+D57+D58</f>
        <v>3987875.8000000007</v>
      </c>
      <c r="E38" s="47">
        <f>E39+E45+E46+E47+E57+E58</f>
        <v>3920648.4000000004</v>
      </c>
      <c r="F38" s="47">
        <f>F39+F45+F46+F47+F57+F58</f>
        <v>4645604.8999999994</v>
      </c>
      <c r="G38" s="50">
        <f t="shared" si="7"/>
        <v>116.49321927227518</v>
      </c>
      <c r="H38" s="47">
        <f t="shared" si="4"/>
        <v>118.49072974766111</v>
      </c>
      <c r="I38" s="47">
        <f>I39+I45+I46+I47+I57+I58</f>
        <v>3175868.4</v>
      </c>
      <c r="J38" s="47">
        <f t="shared" si="5"/>
        <v>68.362860560957301</v>
      </c>
      <c r="K38" s="47">
        <f>K39+K45+K46+K47+K57+K58</f>
        <v>3018234.4999999995</v>
      </c>
      <c r="L38" s="47">
        <f t="shared" si="6"/>
        <v>95.036510328954421</v>
      </c>
      <c r="M38" s="7"/>
    </row>
    <row r="39" spans="2:13" ht="30" x14ac:dyDescent="0.25">
      <c r="B39" s="45" t="s">
        <v>67</v>
      </c>
      <c r="C39" s="22" t="s">
        <v>17</v>
      </c>
      <c r="D39" s="23">
        <f>D41+D42+D43+D44</f>
        <v>3994609.0000000005</v>
      </c>
      <c r="E39" s="51">
        <f>E41+E42+E43+E44</f>
        <v>3911855.4000000004</v>
      </c>
      <c r="F39" s="72">
        <f>F41+F42+F43+F44</f>
        <v>4645604.8999999994</v>
      </c>
      <c r="G39" s="18">
        <f t="shared" si="7"/>
        <v>116.29686159521493</v>
      </c>
      <c r="H39" s="51">
        <f t="shared" si="4"/>
        <v>118.7570711330485</v>
      </c>
      <c r="I39" s="72">
        <f>I41+I42+I43+I44</f>
        <v>3175868.4</v>
      </c>
      <c r="J39" s="51">
        <f t="shared" si="5"/>
        <v>68.362860560957301</v>
      </c>
      <c r="K39" s="72">
        <f>K41+K42+K43+K44</f>
        <v>3018234.4999999995</v>
      </c>
      <c r="L39" s="51">
        <f t="shared" si="6"/>
        <v>95.036510328954421</v>
      </c>
      <c r="M39" s="7"/>
    </row>
    <row r="40" spans="2:13" x14ac:dyDescent="0.25">
      <c r="B40" s="22"/>
      <c r="C40" s="22" t="s">
        <v>2</v>
      </c>
      <c r="D40" s="23"/>
      <c r="E40" s="51"/>
      <c r="F40" s="26"/>
      <c r="G40" s="18"/>
      <c r="H40" s="51"/>
      <c r="I40" s="26"/>
      <c r="J40" s="51"/>
      <c r="K40" s="26"/>
      <c r="L40" s="51"/>
      <c r="M40" s="7"/>
    </row>
    <row r="41" spans="2:13" ht="30" x14ac:dyDescent="0.25">
      <c r="B41" s="45" t="s">
        <v>68</v>
      </c>
      <c r="C41" s="25" t="s">
        <v>18</v>
      </c>
      <c r="D41" s="24">
        <v>584592.80000000005</v>
      </c>
      <c r="E41" s="73">
        <v>647027</v>
      </c>
      <c r="F41" s="73">
        <v>675816.2</v>
      </c>
      <c r="G41" s="41">
        <f t="shared" si="7"/>
        <v>115.60460546212678</v>
      </c>
      <c r="H41" s="26">
        <f t="shared" si="4"/>
        <v>104.4494588324753</v>
      </c>
      <c r="I41" s="73">
        <v>601351</v>
      </c>
      <c r="J41" s="51">
        <f t="shared" si="5"/>
        <v>88.98144199561952</v>
      </c>
      <c r="K41" s="73">
        <v>562929.69999999995</v>
      </c>
      <c r="L41" s="51">
        <f t="shared" si="6"/>
        <v>93.610836267005453</v>
      </c>
      <c r="M41" s="7"/>
    </row>
    <row r="42" spans="2:13" ht="30" x14ac:dyDescent="0.25">
      <c r="B42" s="45" t="s">
        <v>69</v>
      </c>
      <c r="C42" s="25" t="s">
        <v>19</v>
      </c>
      <c r="D42" s="24">
        <v>783409.8</v>
      </c>
      <c r="E42" s="26">
        <v>946376.8</v>
      </c>
      <c r="F42" s="73">
        <v>1710350.8</v>
      </c>
      <c r="G42" s="41">
        <f t="shared" si="7"/>
        <v>218.32134343992121</v>
      </c>
      <c r="H42" s="26">
        <f t="shared" si="4"/>
        <v>180.72619700736533</v>
      </c>
      <c r="I42" s="73">
        <v>311475.09999999998</v>
      </c>
      <c r="J42" s="51">
        <f t="shared" si="5"/>
        <v>18.211182173855793</v>
      </c>
      <c r="K42" s="73">
        <v>256456.2</v>
      </c>
      <c r="L42" s="51">
        <f t="shared" si="6"/>
        <v>82.336019797409179</v>
      </c>
      <c r="M42" s="7"/>
    </row>
    <row r="43" spans="2:13" ht="30" x14ac:dyDescent="0.25">
      <c r="B43" s="45" t="s">
        <v>70</v>
      </c>
      <c r="C43" s="25" t="s">
        <v>20</v>
      </c>
      <c r="D43" s="24">
        <v>2072326.3</v>
      </c>
      <c r="E43" s="26">
        <v>2120367.1</v>
      </c>
      <c r="F43" s="73">
        <v>2201297.1</v>
      </c>
      <c r="G43" s="41">
        <f t="shared" si="7"/>
        <v>106.22347938160124</v>
      </c>
      <c r="H43" s="26">
        <f t="shared" si="4"/>
        <v>103.81679191306073</v>
      </c>
      <c r="I43" s="73">
        <v>2204851.5</v>
      </c>
      <c r="J43" s="51">
        <f t="shared" si="5"/>
        <v>100.16146843604163</v>
      </c>
      <c r="K43" s="73">
        <v>2140657.7999999998</v>
      </c>
      <c r="L43" s="51">
        <f t="shared" si="6"/>
        <v>97.088525009507435</v>
      </c>
      <c r="M43" s="7"/>
    </row>
    <row r="44" spans="2:13" x14ac:dyDescent="0.25">
      <c r="B44" s="45" t="s">
        <v>71</v>
      </c>
      <c r="C44" s="27" t="s">
        <v>21</v>
      </c>
      <c r="D44" s="24">
        <v>554280.1</v>
      </c>
      <c r="E44" s="26">
        <v>198084.5</v>
      </c>
      <c r="F44" s="73">
        <v>58140.800000000003</v>
      </c>
      <c r="G44" s="41">
        <f t="shared" si="7"/>
        <v>10.489425833617336</v>
      </c>
      <c r="H44" s="26">
        <f t="shared" si="4"/>
        <v>29.351514126547006</v>
      </c>
      <c r="I44" s="73">
        <v>58190.8</v>
      </c>
      <c r="J44" s="51">
        <f t="shared" si="5"/>
        <v>100.08599812868073</v>
      </c>
      <c r="K44" s="73">
        <v>58190.8</v>
      </c>
      <c r="L44" s="51">
        <f t="shared" si="6"/>
        <v>100</v>
      </c>
      <c r="M44" s="7"/>
    </row>
    <row r="45" spans="2:13" ht="30" x14ac:dyDescent="0.25">
      <c r="B45" s="45" t="s">
        <v>76</v>
      </c>
      <c r="C45" s="28" t="s">
        <v>22</v>
      </c>
      <c r="D45" s="24">
        <v>3228.1</v>
      </c>
      <c r="E45" s="26">
        <v>4990.2</v>
      </c>
      <c r="F45" s="71">
        <v>0</v>
      </c>
      <c r="G45" s="18">
        <f t="shared" si="7"/>
        <v>0</v>
      </c>
      <c r="H45" s="51">
        <f t="shared" si="4"/>
        <v>0</v>
      </c>
      <c r="I45" s="71">
        <v>0</v>
      </c>
      <c r="J45" s="51">
        <v>0</v>
      </c>
      <c r="K45" s="71">
        <v>0</v>
      </c>
      <c r="L45" s="51">
        <v>0</v>
      </c>
      <c r="M45" s="7"/>
    </row>
    <row r="46" spans="2:13" ht="28.5" customHeight="1" x14ac:dyDescent="0.25">
      <c r="B46" s="45" t="s">
        <v>72</v>
      </c>
      <c r="C46" s="28" t="s">
        <v>23</v>
      </c>
      <c r="D46" s="24">
        <v>5000</v>
      </c>
      <c r="E46" s="26">
        <v>15000</v>
      </c>
      <c r="F46" s="71">
        <v>0</v>
      </c>
      <c r="G46" s="18">
        <f t="shared" si="7"/>
        <v>0</v>
      </c>
      <c r="H46" s="51">
        <f t="shared" si="4"/>
        <v>0</v>
      </c>
      <c r="I46" s="71">
        <v>0</v>
      </c>
      <c r="J46" s="51">
        <v>0</v>
      </c>
      <c r="K46" s="71">
        <v>0</v>
      </c>
      <c r="L46" s="51">
        <v>0</v>
      </c>
      <c r="M46" s="7"/>
    </row>
    <row r="47" spans="2:13" ht="19.5" customHeight="1" x14ac:dyDescent="0.25">
      <c r="B47" s="45" t="s">
        <v>94</v>
      </c>
      <c r="C47" s="74" t="s">
        <v>24</v>
      </c>
      <c r="D47" s="75">
        <v>0</v>
      </c>
      <c r="E47" s="76">
        <v>12000</v>
      </c>
      <c r="F47" s="77">
        <v>0</v>
      </c>
      <c r="G47" s="41">
        <v>0</v>
      </c>
      <c r="H47" s="26">
        <f t="shared" si="4"/>
        <v>0</v>
      </c>
      <c r="I47" s="77">
        <v>0</v>
      </c>
      <c r="J47" s="26">
        <v>0</v>
      </c>
      <c r="K47" s="77">
        <v>0</v>
      </c>
      <c r="L47" s="26">
        <v>0</v>
      </c>
      <c r="M47" s="7"/>
    </row>
    <row r="48" spans="2:13" ht="0.75" hidden="1" customHeight="1" x14ac:dyDescent="0.25">
      <c r="B48" s="29"/>
      <c r="C48" s="29"/>
      <c r="D48" s="31"/>
      <c r="E48" s="33"/>
      <c r="F48" s="33"/>
      <c r="G48" s="18" t="e">
        <f t="shared" si="7"/>
        <v>#DIV/0!</v>
      </c>
      <c r="H48" s="51" t="e">
        <f t="shared" si="4"/>
        <v>#DIV/0!</v>
      </c>
      <c r="I48" s="33"/>
      <c r="J48" s="51" t="e">
        <f t="shared" si="5"/>
        <v>#DIV/0!</v>
      </c>
      <c r="K48" s="33"/>
      <c r="L48" s="51" t="e">
        <f t="shared" si="6"/>
        <v>#DIV/0!</v>
      </c>
      <c r="M48" s="7"/>
    </row>
    <row r="49" spans="2:13" ht="23.25" hidden="1" customHeight="1" x14ac:dyDescent="0.25">
      <c r="B49" s="29"/>
      <c r="C49" s="29"/>
      <c r="D49" s="31"/>
      <c r="E49" s="33"/>
      <c r="F49" s="33"/>
      <c r="G49" s="18" t="e">
        <f t="shared" si="7"/>
        <v>#DIV/0!</v>
      </c>
      <c r="H49" s="51" t="e">
        <f t="shared" si="4"/>
        <v>#DIV/0!</v>
      </c>
      <c r="I49" s="33"/>
      <c r="J49" s="51" t="e">
        <f t="shared" si="5"/>
        <v>#DIV/0!</v>
      </c>
      <c r="K49" s="33"/>
      <c r="L49" s="51" t="e">
        <f t="shared" si="6"/>
        <v>#DIV/0!</v>
      </c>
      <c r="M49" s="7"/>
    </row>
    <row r="50" spans="2:13" ht="31.5" hidden="1" customHeight="1" x14ac:dyDescent="0.25">
      <c r="B50" s="29"/>
      <c r="C50" s="29"/>
      <c r="D50" s="31"/>
      <c r="E50" s="33"/>
      <c r="F50" s="33"/>
      <c r="G50" s="18" t="e">
        <f t="shared" si="7"/>
        <v>#DIV/0!</v>
      </c>
      <c r="H50" s="51" t="e">
        <f t="shared" si="4"/>
        <v>#DIV/0!</v>
      </c>
      <c r="I50" s="33"/>
      <c r="J50" s="51" t="e">
        <f t="shared" si="5"/>
        <v>#DIV/0!</v>
      </c>
      <c r="K50" s="33"/>
      <c r="L50" s="51" t="e">
        <f t="shared" si="6"/>
        <v>#DIV/0!</v>
      </c>
      <c r="M50" s="7"/>
    </row>
    <row r="51" spans="2:13" ht="29.25" hidden="1" customHeight="1" x14ac:dyDescent="0.25">
      <c r="B51" s="29"/>
      <c r="C51" s="29"/>
      <c r="D51" s="31"/>
      <c r="E51" s="33"/>
      <c r="F51" s="33"/>
      <c r="G51" s="18" t="e">
        <f t="shared" si="7"/>
        <v>#DIV/0!</v>
      </c>
      <c r="H51" s="51" t="e">
        <f t="shared" si="4"/>
        <v>#DIV/0!</v>
      </c>
      <c r="I51" s="33"/>
      <c r="J51" s="51" t="e">
        <f t="shared" si="5"/>
        <v>#DIV/0!</v>
      </c>
      <c r="K51" s="33"/>
      <c r="L51" s="51" t="e">
        <f t="shared" si="6"/>
        <v>#DIV/0!</v>
      </c>
      <c r="M51" s="7"/>
    </row>
    <row r="52" spans="2:13" ht="36.75" hidden="1" customHeight="1" x14ac:dyDescent="0.25">
      <c r="B52" s="29"/>
      <c r="C52" s="29"/>
      <c r="D52" s="31"/>
      <c r="E52" s="33"/>
      <c r="F52" s="33"/>
      <c r="G52" s="18" t="e">
        <f t="shared" si="7"/>
        <v>#DIV/0!</v>
      </c>
      <c r="H52" s="51" t="e">
        <f t="shared" si="4"/>
        <v>#DIV/0!</v>
      </c>
      <c r="I52" s="33"/>
      <c r="J52" s="51" t="e">
        <f t="shared" si="5"/>
        <v>#DIV/0!</v>
      </c>
      <c r="K52" s="33"/>
      <c r="L52" s="51" t="e">
        <f t="shared" si="6"/>
        <v>#DIV/0!</v>
      </c>
      <c r="M52" s="7"/>
    </row>
    <row r="53" spans="2:13" ht="35.25" hidden="1" customHeight="1" x14ac:dyDescent="0.25">
      <c r="B53" s="29"/>
      <c r="C53" s="29"/>
      <c r="D53" s="31"/>
      <c r="E53" s="33"/>
      <c r="F53" s="33"/>
      <c r="G53" s="18" t="e">
        <f t="shared" si="7"/>
        <v>#DIV/0!</v>
      </c>
      <c r="H53" s="51" t="e">
        <f t="shared" si="4"/>
        <v>#DIV/0!</v>
      </c>
      <c r="I53" s="33"/>
      <c r="J53" s="51" t="e">
        <f t="shared" si="5"/>
        <v>#DIV/0!</v>
      </c>
      <c r="K53" s="33"/>
      <c r="L53" s="51" t="e">
        <f t="shared" si="6"/>
        <v>#DIV/0!</v>
      </c>
      <c r="M53" s="7"/>
    </row>
    <row r="54" spans="2:13" ht="36" hidden="1" customHeight="1" x14ac:dyDescent="0.25">
      <c r="B54" s="29"/>
      <c r="C54" s="29"/>
      <c r="D54" s="31"/>
      <c r="E54" s="33"/>
      <c r="F54" s="33"/>
      <c r="G54" s="18" t="e">
        <f t="shared" si="7"/>
        <v>#DIV/0!</v>
      </c>
      <c r="H54" s="51" t="e">
        <f t="shared" si="4"/>
        <v>#DIV/0!</v>
      </c>
      <c r="I54" s="33"/>
      <c r="J54" s="51" t="e">
        <f t="shared" si="5"/>
        <v>#DIV/0!</v>
      </c>
      <c r="K54" s="33"/>
      <c r="L54" s="51" t="e">
        <f t="shared" si="6"/>
        <v>#DIV/0!</v>
      </c>
      <c r="M54" s="7"/>
    </row>
    <row r="55" spans="2:13" ht="35.25" hidden="1" customHeight="1" x14ac:dyDescent="0.25">
      <c r="B55" s="29"/>
      <c r="C55" s="29"/>
      <c r="D55" s="31"/>
      <c r="E55" s="33"/>
      <c r="F55" s="33"/>
      <c r="G55" s="18" t="e">
        <f t="shared" si="7"/>
        <v>#DIV/0!</v>
      </c>
      <c r="H55" s="51" t="e">
        <f t="shared" si="4"/>
        <v>#DIV/0!</v>
      </c>
      <c r="I55" s="33"/>
      <c r="J55" s="51" t="e">
        <f t="shared" si="5"/>
        <v>#DIV/0!</v>
      </c>
      <c r="K55" s="33"/>
      <c r="L55" s="51" t="e">
        <f t="shared" si="6"/>
        <v>#DIV/0!</v>
      </c>
      <c r="M55" s="7"/>
    </row>
    <row r="56" spans="2:13" ht="64.5" hidden="1" customHeight="1" x14ac:dyDescent="0.25">
      <c r="B56" s="29"/>
      <c r="C56" s="29"/>
      <c r="D56" s="31"/>
      <c r="E56" s="33"/>
      <c r="F56" s="33"/>
      <c r="G56" s="18" t="e">
        <f t="shared" si="7"/>
        <v>#DIV/0!</v>
      </c>
      <c r="H56" s="51" t="e">
        <f t="shared" si="4"/>
        <v>#DIV/0!</v>
      </c>
      <c r="I56" s="33"/>
      <c r="J56" s="51" t="e">
        <f t="shared" si="5"/>
        <v>#DIV/0!</v>
      </c>
      <c r="K56" s="33"/>
      <c r="L56" s="51" t="e">
        <f t="shared" si="6"/>
        <v>#DIV/0!</v>
      </c>
      <c r="M56" s="7"/>
    </row>
    <row r="57" spans="2:13" ht="87" hidden="1" customHeight="1" x14ac:dyDescent="0.25">
      <c r="B57" s="32" t="s">
        <v>25</v>
      </c>
      <c r="C57" s="32" t="s">
        <v>25</v>
      </c>
      <c r="D57" s="30"/>
      <c r="E57" s="71"/>
      <c r="F57" s="71">
        <v>0</v>
      </c>
      <c r="G57" s="18" t="e">
        <f t="shared" si="7"/>
        <v>#DIV/0!</v>
      </c>
      <c r="H57" s="51" t="e">
        <f t="shared" si="4"/>
        <v>#DIV/0!</v>
      </c>
      <c r="I57" s="71">
        <v>0</v>
      </c>
      <c r="J57" s="51" t="e">
        <f t="shared" si="5"/>
        <v>#DIV/0!</v>
      </c>
      <c r="K57" s="71">
        <v>0</v>
      </c>
      <c r="L57" s="51" t="e">
        <f t="shared" si="6"/>
        <v>#DIV/0!</v>
      </c>
      <c r="M57" s="7"/>
    </row>
    <row r="58" spans="2:13" ht="30" x14ac:dyDescent="0.25">
      <c r="B58" s="45" t="s">
        <v>73</v>
      </c>
      <c r="C58" s="32" t="s">
        <v>26</v>
      </c>
      <c r="D58" s="30">
        <v>-14961.3</v>
      </c>
      <c r="E58" s="33">
        <v>-23197.200000000001</v>
      </c>
      <c r="F58" s="71">
        <v>0</v>
      </c>
      <c r="G58" s="18">
        <f t="shared" si="7"/>
        <v>0</v>
      </c>
      <c r="H58" s="51">
        <f t="shared" si="4"/>
        <v>0</v>
      </c>
      <c r="I58" s="71">
        <v>0</v>
      </c>
      <c r="J58" s="51">
        <v>0</v>
      </c>
      <c r="K58" s="71">
        <v>0</v>
      </c>
      <c r="L58" s="51">
        <v>0</v>
      </c>
      <c r="M58" s="7"/>
    </row>
    <row r="59" spans="2:13" ht="17.25" x14ac:dyDescent="0.25">
      <c r="B59" s="34"/>
      <c r="C59" s="34"/>
      <c r="E59" s="7"/>
    </row>
    <row r="60" spans="2:13" x14ac:dyDescent="0.25">
      <c r="E60" s="7"/>
      <c r="F60" s="36"/>
      <c r="G60" s="36"/>
      <c r="H60" s="36"/>
      <c r="I60" s="36"/>
      <c r="J60" s="36"/>
      <c r="K60" s="36"/>
    </row>
  </sheetData>
  <mergeCells count="6">
    <mergeCell ref="B1:L1"/>
    <mergeCell ref="B4:B5"/>
    <mergeCell ref="F4:H4"/>
    <mergeCell ref="I4:J4"/>
    <mergeCell ref="K4:L4"/>
    <mergeCell ref="C4:C5"/>
  </mergeCells>
  <pageMargins left="1.1023622047244095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доходах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Полянская Алла Николаевна</dc:creator>
  <cp:lastModifiedBy>Ситникова Вероника Анатольев</cp:lastModifiedBy>
  <cp:lastPrinted>2022-11-08T10:21:18Z</cp:lastPrinted>
  <dcterms:created xsi:type="dcterms:W3CDTF">2016-07-28T11:48:08Z</dcterms:created>
  <dcterms:modified xsi:type="dcterms:W3CDTF">2022-11-14T09:44:41Z</dcterms:modified>
</cp:coreProperties>
</file>