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ИСПОЛНЕНИЕ БЮДЖЕТА\2022 год исполнение бюджета\ДУМА\3з.приложения к пояснительной записке\"/>
    </mc:Choice>
  </mc:AlternateContent>
  <bookViews>
    <workbookView xWindow="0" yWindow="0" windowWidth="21570" windowHeight="9915"/>
  </bookViews>
  <sheets>
    <sheet name="Бюджет" sheetId="2" r:id="rId1"/>
    <sheet name="Лист1" sheetId="3" r:id="rId2"/>
  </sheets>
  <definedNames>
    <definedName name="_xlnm.Print_Titles" localSheetId="0">Бюджет!$4:$7</definedName>
    <definedName name="_xlnm.Print_Area" localSheetId="0">Бюджет!$A$1:$J$63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2" l="1"/>
  <c r="F20" i="2"/>
  <c r="F8" i="2"/>
  <c r="G33" i="2" l="1"/>
  <c r="G9" i="2"/>
  <c r="F60" i="2" l="1"/>
  <c r="F54" i="2"/>
  <c r="F49" i="2"/>
  <c r="F47" i="2"/>
  <c r="F44" i="2"/>
  <c r="F38" i="2"/>
  <c r="F36" i="2"/>
  <c r="F31" i="2"/>
  <c r="F24" i="2"/>
  <c r="F18" i="2"/>
  <c r="G8" i="2"/>
  <c r="F62" i="2" l="1"/>
  <c r="E8" i="2"/>
  <c r="G57" i="2"/>
  <c r="H57" i="2"/>
  <c r="G55" i="2"/>
  <c r="H55" i="2"/>
  <c r="H19" i="2"/>
  <c r="H18" i="2"/>
  <c r="G20" i="2"/>
  <c r="H20" i="2"/>
  <c r="G21" i="2"/>
  <c r="H21" i="2"/>
  <c r="H15" i="2"/>
  <c r="H9" i="2" l="1"/>
  <c r="G61" i="2" l="1"/>
  <c r="H61" i="2"/>
  <c r="H14" i="2" l="1"/>
  <c r="H10" i="2" l="1"/>
  <c r="H11" i="2"/>
  <c r="H12" i="2"/>
  <c r="H13" i="2"/>
  <c r="H16" i="2"/>
  <c r="H17" i="2"/>
  <c r="H22" i="2"/>
  <c r="H23" i="2"/>
  <c r="H25" i="2"/>
  <c r="H26" i="2"/>
  <c r="H27" i="2"/>
  <c r="H28" i="2"/>
  <c r="H29" i="2"/>
  <c r="H30" i="2"/>
  <c r="H32" i="2"/>
  <c r="H33" i="2"/>
  <c r="H34" i="2"/>
  <c r="H35" i="2"/>
  <c r="H37" i="2"/>
  <c r="H39" i="2"/>
  <c r="H40" i="2"/>
  <c r="H41" i="2"/>
  <c r="H42" i="2"/>
  <c r="H43" i="2"/>
  <c r="H45" i="2"/>
  <c r="H46" i="2"/>
  <c r="H48" i="2"/>
  <c r="H50" i="2"/>
  <c r="H51" i="2"/>
  <c r="H52" i="2"/>
  <c r="H53" i="2"/>
  <c r="H58" i="2"/>
  <c r="H59" i="2"/>
  <c r="G10" i="2"/>
  <c r="G11" i="2"/>
  <c r="G12" i="2"/>
  <c r="G13" i="2"/>
  <c r="G16" i="2"/>
  <c r="G17" i="2"/>
  <c r="G22" i="2"/>
  <c r="G23" i="2"/>
  <c r="G25" i="2"/>
  <c r="G26" i="2"/>
  <c r="G27" i="2"/>
  <c r="G28" i="2"/>
  <c r="G29" i="2"/>
  <c r="G30" i="2"/>
  <c r="G32" i="2"/>
  <c r="G34" i="2"/>
  <c r="G35" i="2"/>
  <c r="G37" i="2"/>
  <c r="G39" i="2"/>
  <c r="G40" i="2"/>
  <c r="G41" i="2"/>
  <c r="G42" i="2"/>
  <c r="G43" i="2"/>
  <c r="G45" i="2"/>
  <c r="G46" i="2"/>
  <c r="G48" i="2"/>
  <c r="G50" i="2"/>
  <c r="G51" i="2"/>
  <c r="G52" i="2"/>
  <c r="G53" i="2"/>
  <c r="G58" i="2"/>
  <c r="G59" i="2"/>
  <c r="E47" i="2"/>
  <c r="E62" i="2" s="1"/>
  <c r="D60" i="2"/>
  <c r="G49" i="2"/>
  <c r="D47" i="2"/>
  <c r="G31" i="2" l="1"/>
  <c r="H47" i="2"/>
  <c r="G60" i="2"/>
  <c r="G54" i="2"/>
  <c r="H49" i="2"/>
  <c r="G44" i="2"/>
  <c r="G38" i="2"/>
  <c r="G36" i="2"/>
  <c r="H24" i="2"/>
  <c r="D62" i="2"/>
  <c r="H8" i="2"/>
  <c r="G47" i="2"/>
  <c r="G24" i="2"/>
  <c r="H54" i="2"/>
  <c r="H38" i="2"/>
  <c r="H60" i="2"/>
  <c r="H44" i="2"/>
  <c r="H36" i="2"/>
  <c r="H31" i="2"/>
  <c r="G62" i="2" l="1"/>
  <c r="H62" i="2"/>
</calcChain>
</file>

<file path=xl/sharedStrings.xml><?xml version="1.0" encoding="utf-8"?>
<sst xmlns="http://schemas.openxmlformats.org/spreadsheetml/2006/main" count="118" uniqueCount="112">
  <si>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</si>
  <si>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</si>
  <si>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Подраздел: Другие вопросы в области средств массовой информации</t>
  </si>
  <si>
    <t>Подраздел: Периодическая печать и издательства</t>
  </si>
  <si>
    <t>Раздел: СРЕДСТВА МАССОВОЙ ИНФОРМАЦИИ</t>
  </si>
  <si>
    <t>Подраздел: Массовый спорт</t>
  </si>
  <si>
    <t>Подраздел: Физическая культура</t>
  </si>
  <si>
    <t>Раздел: ФИЗИЧЕСКАЯ КУЛЬТУРА И СПОРТ</t>
  </si>
  <si>
    <t>Подраздел: Другие вопросы в области социальной политики</t>
  </si>
  <si>
    <t>Подраздел: Охрана семьи и детства</t>
  </si>
  <si>
    <t>Подраздел: Социальное обеспечение населения</t>
  </si>
  <si>
    <t>Подраздел: Пенсионное обеспечение</t>
  </si>
  <si>
    <t>Раздел: СОЦИАЛЬНАЯ ПОЛИТИКА</t>
  </si>
  <si>
    <t>Подраздел: Другие вопросы в области здравоохранения</t>
  </si>
  <si>
    <t>Раздел: ЗДРАВООХРАНЕНИЕ</t>
  </si>
  <si>
    <t>Подраздел: Другие вопросы в области культуры, кинематографии</t>
  </si>
  <si>
    <t>Подраздел: Культура</t>
  </si>
  <si>
    <t>Раздел: КУЛЬТУРА, КИНЕМАТОГРАФИЯ</t>
  </si>
  <si>
    <t>Подраздел: Другие вопросы в области образования</t>
  </si>
  <si>
    <t>Подраздел: Молодежная политика</t>
  </si>
  <si>
    <t>Подраздел: Дополнительное образование детей</t>
  </si>
  <si>
    <t>Подраздел: Общее образование</t>
  </si>
  <si>
    <t>Подраздел: Дошкольное образование</t>
  </si>
  <si>
    <t>Раздел: ОБРАЗОВАНИЕ</t>
  </si>
  <si>
    <t>Подраздел: Другие вопросы в области охраны окружающей среды</t>
  </si>
  <si>
    <t>Раздел: ОХРАНА ОКРУЖАЮЩЕЙ СРЕДЫ</t>
  </si>
  <si>
    <t>Подраздел: Другие вопросы в области жилищно-коммунального хозяйства</t>
  </si>
  <si>
    <t>Подраздел: Благоустройство</t>
  </si>
  <si>
    <t>Подраздел: Коммунальное хозяйство</t>
  </si>
  <si>
    <t>Подраздел: Жилищное хозяйство</t>
  </si>
  <si>
    <t>Раздел: ЖИЛИЩНО-КОММУНАЛЬНОЕ ХОЗЯЙСТВО</t>
  </si>
  <si>
    <t>Подраздел: Другие вопросы в области национальной экономики</t>
  </si>
  <si>
    <t>Подраздел: Связь и информатика</t>
  </si>
  <si>
    <t>Подраздел: Дорожное хозяйство (дорожные фонды)</t>
  </si>
  <si>
    <t>Подраздел: Транспорт</t>
  </si>
  <si>
    <t>Подраздел: Сельское хозяйство и рыболовство</t>
  </si>
  <si>
    <t>Подраздел: Общеэкономические вопросы</t>
  </si>
  <si>
    <t>Раздел: НАЦИОНАЛЬНАЯ ЭКОНОМИКА</t>
  </si>
  <si>
    <t>Подраздел: Другие вопросы в области национальной безопасности и правоохранительной деятельности</t>
  </si>
  <si>
    <t>Подраздел: Органы юстиции</t>
  </si>
  <si>
    <t>Раздел: НАЦИОНАЛЬНАЯ БЕЗОПАСНОСТЬ И ПРАВООХРАНИТЕЛЬНАЯ ДЕЯТЕЛЬНОСТЬ</t>
  </si>
  <si>
    <t>Подраздел: Другие общегосударственные вопросы</t>
  </si>
  <si>
    <t>Подраздел: Резервные фонды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</si>
  <si>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</si>
  <si>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Подраздел: Судебная система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</si>
  <si>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</si>
  <si>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</si>
  <si>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</si>
  <si>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</si>
  <si>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Наименование</t>
  </si>
  <si>
    <t>% исполнения к  утвержден-     ному плану года</t>
  </si>
  <si>
    <t>% исполнения к  уточненному плану года</t>
  </si>
  <si>
    <t>Приложение к пояснительной записке</t>
  </si>
  <si>
    <t>Рз, Пр</t>
  </si>
  <si>
    <t>Всего расходов:</t>
  </si>
  <si>
    <t xml:space="preserve">Пояснения по отклонениям, если отклонения составили 5% и более от уточненного плана на год в ту или другую сторону 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</si>
  <si>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</si>
  <si>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</si>
  <si>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</si>
  <si>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</si>
  <si>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</si>
  <si>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</si>
  <si>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</si>
  <si>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</si>
  <si>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</si>
  <si>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11.00</t>
  </si>
  <si>
    <t>12.00</t>
  </si>
  <si>
    <t>13.00</t>
  </si>
  <si>
    <t>Подраздел: Обеспечение проведения выборов и референдумов</t>
  </si>
  <si>
    <t>Увеличен объем бюджетных ассигнований на оплату труда</t>
  </si>
  <si>
    <t>Увеличен объем бюджетных ассигнований на проведение муниципальных выборов</t>
  </si>
  <si>
    <t>Увеличен объем бюджетных ассигнований на доплаты к пенсиям муниципальных служащих</t>
  </si>
  <si>
    <t>Оплата работ «по факту» на основании актов выполненных работ</t>
  </si>
  <si>
    <t xml:space="preserve">Пояснения по отклонениям, если отклонения составили 5% и более от утвержденного плана на год в ту или другую сторону </t>
  </si>
  <si>
    <t xml:space="preserve">Увеличен объем иных межбюджетных трансфертов по реализации мероприятий на поддержку занятости населения </t>
  </si>
  <si>
    <t xml:space="preserve">Увеличен объем бюджетных ассигнований за счет средств,  направленных на исполнение  наказов избирателей Думы Ханты-Мансийского автономного округа-Югры, а также за счет средств резервного фонда Правительства Тюменской области </t>
  </si>
  <si>
    <r>
      <t>Увеличен объем целевых межбюджетных трансфертов</t>
    </r>
    <r>
      <rPr>
        <sz val="9"/>
        <color rgb="FF000000"/>
        <rFont val="Times New Roman"/>
        <family val="1"/>
        <charset val="204"/>
      </rPr>
      <t xml:space="preserve"> на обеспечение государственных гарантий на получение образования и осуществление,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</t>
    </r>
    <r>
      <rPr>
        <sz val="9"/>
        <color theme="1"/>
        <rFont val="Times New Roman"/>
        <family val="1"/>
        <charset val="204"/>
      </rPr>
      <t>(средства бюджета автономного округа)</t>
    </r>
  </si>
  <si>
    <t>Увеличен объем бюджетных ассигнований на предоставления субсидии организациям коммунального комплекса в целях оплаты задолженности за потребленные топливно-энергетические ресурсы перед гарантирующими поставщиками, а также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материалов, в целях обеспечения бесперебойной работы в осенне-зимний период</t>
  </si>
  <si>
    <t>Увеличен объем бюджетных ассигнований на развитие рыбохозяйственного комплекса</t>
  </si>
  <si>
    <t>Уменьшен объем бюджетных ассигнований, в связи с экономией средств по оплате труда, командировочным расходам</t>
  </si>
  <si>
    <t>Увеличен объем бюджетных ассигнований на оплату труда, обеспечение деятельности МКУ "Управление капитального строительства и жилищно-коммунального комплекса"</t>
  </si>
  <si>
    <t xml:space="preserve">Увеличен объем бюджетных ассигнований на реализацию полномочий в области жилищных отношений (обеспечение жилье молодых семей),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детей-сирот </t>
  </si>
  <si>
    <t>Уменьшен объем бюджетных ассигнований, в связи с невостребованностью</t>
  </si>
  <si>
    <t>На территории города режим ЧС не вводился</t>
  </si>
  <si>
    <t>Сведения о фактически произведенных расходах по разделам и подразделам классификации расходов бюджета городского округа Мегион Ханты-Мансийского автономного округа – Югры за 2022 год в сравнении с первоначально утвержденными значениями решением Думы города Мегиона о бюджете и с уточненными значениями с учетом внесенных изменений</t>
  </si>
  <si>
    <t>Утвержденный план на 2022 год, утвержден решением Думы города Мегиона от 03.12.2021 №137</t>
  </si>
  <si>
    <t xml:space="preserve">Уточненный план на 2022 год, утвержден решением Думы города Мегиона от 23.12.2022 №253 (с учетом уведомлений ДФ ХМАО-Югры)                                                                                                                                                                                                                                               
</t>
  </si>
  <si>
    <t>Исполнено за 2022 год</t>
  </si>
  <si>
    <t>Раздел: НАЦИОНАЛЬНАЯ ОБОРОНА</t>
  </si>
  <si>
    <t>Подраздел: Мобилизационная и вневойсковая подготовка</t>
  </si>
  <si>
    <t>02.00</t>
  </si>
  <si>
    <t>02.03</t>
  </si>
  <si>
    <t>Подраздел: Гражданская оборона</t>
  </si>
  <si>
    <t>Увеличен объем бюджетных ассигований на выплату заработной платы и начислений на выплаты по оплате труда работникам учреждений в связи с увеличением МРОТ. Также  увеличен объем бюджетных ассигнований на организацию и обеспечение отдыха и оздоровления  детей (за счет остатка средств 2021 года благотворительных пожертвований ПАО "Славнефть-Мегионнефтегаз"), а также за счет  средств резервного фонда Правительства Тюменской области</t>
  </si>
  <si>
    <t>тыс.рублей</t>
  </si>
  <si>
    <t xml:space="preserve">Увеличен объем бюджетных ассигований на выплату заработной платы и начислений на выплаты по оплате труда работникам учреждений дополнительного образования детей в целях достижения целевого показателя. </t>
  </si>
  <si>
    <t>Увеличен объем бюджетных ассигнований направленных на: оплату труда и обеспечение деятельности департамента образования и молодежной политики, на оплату заработной платы и начислений</t>
  </si>
  <si>
    <t>Увеличен объем бюджетных ассигнований на проведение муниципальных выборов и референдумов</t>
  </si>
  <si>
    <t>Увеличен объем иных межбюджетных трансфертов на финансовое обеспечение мероприятий, связанных с содержанием мест сбора и приема мобилизационых ресурсов</t>
  </si>
  <si>
    <t>Увеличен объем бюджетных ассигнований на оплату труда МКУ "Управление гражданской защиты населения"</t>
  </si>
  <si>
    <t>Увеличен объем бюджетных ассигнований на оплату труда муниципального казенного учреждения "Служба обеспечения", на оплату исполнительных документов</t>
  </si>
  <si>
    <t>Увеличен объем бюджетных ассигнований на содержание и текущий ремонт автомобильных дорог,  проездов, элементов обустройства улично-дорожной сети</t>
  </si>
  <si>
    <t>Увеличен объем бюджетных ассигнований на организацию и проведение мероприятий в области информатики</t>
  </si>
  <si>
    <t>Невысокий процент исполнения обусловлен частичной оплатой приобретенных квартир, в связи с тем, что по состоянию на 30.12.2022 денежные средства бюджета ХМАО на единый счет бюджета города не поступили</t>
  </si>
  <si>
    <t>Увеличен объем бюджетных ассигнований на благоустройство  объекта "Парк на берегу р.Мега ("Мега.Парк"), спортивной зоны в районе памятника Первопроходцев города Мегиона, на  строительство, ремонт площадок и установку нового игрового оборудования на детских площадках, на подготовку объектов к новогодним мероприятиям</t>
  </si>
  <si>
    <t>Оплата за выполненные услуги осуществляется по  условиям заключенного муниципального контракта в установленные сроки с момента подписания акта выполненных работ</t>
  </si>
  <si>
    <t xml:space="preserve">Увеличен объем бюджетных ассигнований в целях  ликвидации несанкционированных свалок </t>
  </si>
  <si>
    <t xml:space="preserve">Увеличен объем бюджетных ассигнований на выплату заработной платы и начислений на выплаты по оплате труда в целях достижения целевого показателя </t>
  </si>
  <si>
    <t>Уменьшен объем целевых межбюджетных трансфертов, направленных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</si>
  <si>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Бюджетные ассигнования, переданные для осуществления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 не востребованностью в полном объеме</t>
  </si>
  <si>
    <t>Увеличен объем бюджетных ассигнований на выплату заработной платы и начислений на выплаты по оплате труда работникам муниципального учреждения</t>
  </si>
  <si>
    <t xml:space="preserve">Увеличен объем бюджетных ассигнований  для заключения контрактов на оказание услуг в области средств массовой информации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</si>
</sst>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\.00"/>
    <numFmt numFmtId="165" formatCode="0000"/>
    <numFmt numFmtId="166" formatCode="#,##0.0"/>
    <numFmt numFmtId="167" formatCode="#,##0.0;[Red]\-#,##0.0;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5">
    <xf numFmtId="0" fontId="0" fillId="0" borderId="0" xfId="0"/>
    <xf numFmtId="0" fontId="1" fillId="2" borderId="0" xfId="1" applyFill="1"/>
    <xf numFmtId="0" fontId="1" fillId="2" borderId="0" xfId="1" applyFill="1" applyBorder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4" fillId="2" borderId="0" xfId="1" applyFont="1" applyFill="1" applyBorder="1" applyProtection="1">
      <protection hidden="1"/>
    </xf>
    <xf numFmtId="0" fontId="4" fillId="2" borderId="0" xfId="1" applyFont="1" applyFill="1"/>
    <xf numFmtId="0" fontId="12" fillId="2" borderId="0" xfId="1" applyFont="1" applyFill="1"/>
    <xf numFmtId="0" fontId="12" fillId="2" borderId="1" xfId="1" applyNumberFormat="1" applyFont="1" applyFill="1" applyBorder="1" applyAlignment="1" applyProtection="1">
      <protection hidden="1"/>
    </xf>
    <xf numFmtId="0" fontId="12" fillId="2" borderId="1" xfId="1" applyFont="1" applyFill="1" applyBorder="1" applyProtection="1">
      <protection hidden="1"/>
    </xf>
    <xf numFmtId="0" fontId="12" fillId="2" borderId="0" xfId="1" applyFont="1" applyFill="1" applyProtection="1">
      <protection hidden="1"/>
    </xf>
    <xf numFmtId="0" fontId="15" fillId="2" borderId="0" xfId="1" applyNumberFormat="1" applyFont="1" applyFill="1" applyBorder="1" applyAlignment="1" applyProtection="1">
      <protection hidden="1"/>
    </xf>
    <xf numFmtId="0" fontId="15" fillId="2" borderId="0" xfId="1" applyFont="1" applyFill="1"/>
    <xf numFmtId="0" fontId="5" fillId="3" borderId="6" xfId="1" applyFont="1" applyFill="1" applyBorder="1" applyAlignment="1">
      <alignment vertical="center"/>
    </xf>
    <xf numFmtId="0" fontId="1" fillId="0" borderId="0" xfId="1" applyFill="1" applyProtection="1">
      <protection hidden="1"/>
    </xf>
    <xf numFmtId="0" fontId="1" fillId="0" borderId="0" xfId="1" applyFill="1"/>
    <xf numFmtId="0" fontId="12" fillId="0" borderId="0" xfId="1" applyNumberFormat="1" applyFont="1" applyFill="1" applyBorder="1" applyAlignment="1" applyProtection="1">
      <alignment wrapText="1"/>
      <protection hidden="1"/>
    </xf>
    <xf numFmtId="0" fontId="12" fillId="0" borderId="0" xfId="1" applyFont="1" applyFill="1" applyBorder="1" applyProtection="1">
      <protection hidden="1"/>
    </xf>
    <xf numFmtId="0" fontId="12" fillId="0" borderId="0" xfId="1" applyFont="1" applyFill="1" applyProtection="1">
      <protection hidden="1"/>
    </xf>
    <xf numFmtId="0" fontId="1" fillId="0" borderId="0" xfId="1" applyFill="1" applyBorder="1" applyProtection="1">
      <protection hidden="1"/>
    </xf>
    <xf numFmtId="0" fontId="14" fillId="0" borderId="16" xfId="1" applyNumberFormat="1" applyFont="1" applyFill="1" applyBorder="1" applyAlignment="1" applyProtection="1">
      <alignment horizontal="center" vertical="center"/>
      <protection hidden="1"/>
    </xf>
    <xf numFmtId="0" fontId="14" fillId="0" borderId="17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0" fontId="5" fillId="3" borderId="7" xfId="1" applyFont="1" applyFill="1" applyBorder="1" applyAlignment="1">
      <alignment vertical="center" wrapText="1"/>
    </xf>
    <xf numFmtId="0" fontId="14" fillId="0" borderId="18" xfId="1" applyNumberFormat="1" applyFont="1" applyFill="1" applyBorder="1" applyAlignment="1" applyProtection="1">
      <alignment horizontal="center" vertical="center"/>
      <protection hidden="1"/>
    </xf>
    <xf numFmtId="165" fontId="7" fillId="0" borderId="11" xfId="1" applyNumberFormat="1" applyFont="1" applyFill="1" applyBorder="1" applyAlignment="1" applyProtection="1">
      <alignment vertical="center" wrapText="1"/>
      <protection hidden="1"/>
    </xf>
    <xf numFmtId="165" fontId="5" fillId="0" borderId="8" xfId="1" applyNumberFormat="1" applyFont="1" applyFill="1" applyBorder="1" applyAlignment="1" applyProtection="1">
      <alignment vertical="center" wrapText="1"/>
      <protection hidden="1"/>
    </xf>
    <xf numFmtId="165" fontId="7" fillId="0" borderId="8" xfId="1" applyNumberFormat="1" applyFont="1" applyFill="1" applyBorder="1" applyAlignment="1" applyProtection="1">
      <alignment vertical="center" wrapText="1"/>
      <protection hidden="1"/>
    </xf>
    <xf numFmtId="0" fontId="11" fillId="0" borderId="5" xfId="1" applyNumberFormat="1" applyFont="1" applyFill="1" applyBorder="1" applyAlignment="1" applyProtection="1">
      <alignment vertical="center"/>
      <protection hidden="1"/>
    </xf>
    <xf numFmtId="49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4" xfId="1" applyNumberFormat="1" applyFont="1" applyFill="1" applyBorder="1" applyAlignment="1" applyProtection="1">
      <alignment horizontal="center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/>
      <protection hidden="1"/>
    </xf>
    <xf numFmtId="166" fontId="5" fillId="0" borderId="7" xfId="1" applyNumberFormat="1" applyFont="1" applyFill="1" applyBorder="1" applyAlignment="1" applyProtection="1">
      <alignment horizontal="center" vertical="center"/>
      <protection hidden="1"/>
    </xf>
    <xf numFmtId="166" fontId="7" fillId="0" borderId="7" xfId="1" applyNumberFormat="1" applyFont="1" applyFill="1" applyBorder="1" applyAlignment="1" applyProtection="1">
      <alignment horizontal="center" vertical="center"/>
      <protection hidden="1"/>
    </xf>
    <xf numFmtId="166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/>
      <protection hidden="1"/>
    </xf>
    <xf numFmtId="49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1" xfId="2" applyNumberFormat="1" applyFont="1" applyFill="1" applyBorder="1" applyAlignment="1" applyProtection="1">
      <alignment horizontal="center" vertical="center"/>
      <protection hidden="1"/>
    </xf>
    <xf numFmtId="167" fontId="5" fillId="0" borderId="21" xfId="0" applyNumberFormat="1" applyFont="1" applyFill="1" applyBorder="1" applyAlignment="1" applyProtection="1">
      <alignment horizontal="center" vertical="center"/>
      <protection hidden="1"/>
    </xf>
    <xf numFmtId="166" fontId="5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11" fillId="0" borderId="19" xfId="1" applyNumberFormat="1" applyFont="1" applyFill="1" applyBorder="1" applyAlignment="1" applyProtection="1">
      <alignment horizontal="center" vertical="center"/>
      <protection hidden="1"/>
    </xf>
    <xf numFmtId="2" fontId="5" fillId="0" borderId="6" xfId="1" applyNumberFormat="1" applyFont="1" applyFill="1" applyBorder="1" applyAlignment="1">
      <alignment vertical="center" wrapText="1"/>
    </xf>
    <xf numFmtId="0" fontId="5" fillId="0" borderId="7" xfId="1" applyFont="1" applyFill="1" applyBorder="1" applyAlignment="1" applyProtection="1">
      <alignment vertical="center" wrapText="1"/>
      <protection hidden="1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>
      <alignment wrapText="1"/>
    </xf>
    <xf numFmtId="0" fontId="5" fillId="0" borderId="6" xfId="1" applyFont="1" applyFill="1" applyBorder="1" applyAlignment="1" applyProtection="1">
      <alignment vertical="center" wrapText="1"/>
      <protection hidden="1"/>
    </xf>
    <xf numFmtId="0" fontId="7" fillId="0" borderId="7" xfId="1" applyFont="1" applyFill="1" applyBorder="1" applyAlignment="1" applyProtection="1">
      <alignment vertical="center"/>
      <protection hidden="1"/>
    </xf>
    <xf numFmtId="0" fontId="8" fillId="0" borderId="3" xfId="0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1" fillId="0" borderId="0" xfId="1" applyFill="1" applyAlignment="1">
      <alignment horizontal="right"/>
    </xf>
    <xf numFmtId="0" fontId="6" fillId="0" borderId="0" xfId="0" applyFont="1" applyFill="1" applyAlignment="1">
      <alignment wrapText="1"/>
    </xf>
    <xf numFmtId="0" fontId="2" fillId="0" borderId="10" xfId="1" applyFont="1" applyFill="1" applyBorder="1" applyProtection="1">
      <protection hidden="1"/>
    </xf>
    <xf numFmtId="0" fontId="2" fillId="0" borderId="9" xfId="1" applyFont="1" applyFill="1" applyBorder="1"/>
    <xf numFmtId="0" fontId="5" fillId="0" borderId="7" xfId="1" applyFont="1" applyFill="1" applyBorder="1" applyAlignment="1" applyProtection="1">
      <alignment vertical="center"/>
      <protection hidden="1"/>
    </xf>
    <xf numFmtId="0" fontId="5" fillId="0" borderId="6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20" xfId="1" applyFont="1" applyFill="1" applyBorder="1" applyAlignment="1">
      <alignment vertical="center"/>
    </xf>
    <xf numFmtId="0" fontId="5" fillId="0" borderId="7" xfId="1" applyFont="1" applyFill="1" applyBorder="1" applyAlignment="1" applyProtection="1">
      <alignment horizontal="justify" vertical="center"/>
      <protection hidden="1"/>
    </xf>
    <xf numFmtId="0" fontId="10" fillId="0" borderId="7" xfId="0" applyFont="1" applyFill="1" applyBorder="1" applyAlignment="1">
      <alignment vertical="center" wrapText="1"/>
    </xf>
    <xf numFmtId="0" fontId="6" fillId="0" borderId="7" xfId="1" applyFont="1" applyFill="1" applyBorder="1" applyAlignment="1" applyProtection="1">
      <alignment vertical="center" wrapText="1"/>
      <protection hidden="1"/>
    </xf>
    <xf numFmtId="0" fontId="5" fillId="0" borderId="20" xfId="1" applyFont="1" applyFill="1" applyBorder="1" applyAlignment="1">
      <alignment vertical="center" wrapText="1"/>
    </xf>
    <xf numFmtId="0" fontId="7" fillId="0" borderId="7" xfId="1" applyFont="1" applyFill="1" applyBorder="1" applyAlignment="1" applyProtection="1">
      <alignment vertical="center" wrapText="1"/>
      <protection hidden="1"/>
    </xf>
    <xf numFmtId="0" fontId="17" fillId="0" borderId="4" xfId="1" applyFont="1" applyFill="1" applyBorder="1" applyProtection="1">
      <protection hidden="1"/>
    </xf>
    <xf numFmtId="0" fontId="17" fillId="0" borderId="2" xfId="1" applyFont="1" applyFill="1" applyBorder="1"/>
    <xf numFmtId="0" fontId="6" fillId="0" borderId="7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wrapText="1"/>
    </xf>
    <xf numFmtId="1" fontId="1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1" applyNumberFormat="1" applyFont="1" applyFill="1" applyAlignment="1" applyProtection="1">
      <alignment horizontal="center" wrapText="1"/>
      <protection hidden="1"/>
    </xf>
    <xf numFmtId="0" fontId="13" fillId="0" borderId="0" xfId="0" applyFont="1" applyFill="1" applyAlignment="1">
      <alignment horizont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showGridLines="0" tabSelected="1" zoomScaleNormal="100" workbookViewId="0">
      <selection activeCell="F60" sqref="F60"/>
    </sheetView>
  </sheetViews>
  <sheetFormatPr defaultColWidth="9.140625" defaultRowHeight="12.75" x14ac:dyDescent="0.2"/>
  <cols>
    <col min="1" max="1" width="4" style="1" customWidth="1"/>
    <col min="2" max="2" width="52.28515625" style="1" customWidth="1"/>
    <col min="3" max="3" width="9.140625" style="1" customWidth="1"/>
    <col min="4" max="4" width="14.7109375" style="1" customWidth="1"/>
    <col min="5" max="5" width="15" style="1" customWidth="1"/>
    <col min="6" max="6" width="12.140625" style="1" customWidth="1"/>
    <col min="7" max="7" width="13.42578125" style="1" customWidth="1"/>
    <col min="8" max="8" width="12.140625" style="1" customWidth="1"/>
    <col min="9" max="9" width="51.5703125" style="1" customWidth="1"/>
    <col min="10" max="10" width="37.85546875" style="1" customWidth="1"/>
    <col min="11" max="235" width="9.140625" style="1" customWidth="1"/>
    <col min="236" max="16384" width="9.140625" style="1"/>
  </cols>
  <sheetData>
    <row r="1" spans="1:19" ht="21.75" customHeight="1" x14ac:dyDescent="0.2">
      <c r="J1" s="1" t="s">
        <v>52</v>
      </c>
    </row>
    <row r="2" spans="1:19" s="14" customFormat="1" ht="36.75" customHeight="1" x14ac:dyDescent="0.25">
      <c r="A2" s="13"/>
      <c r="B2" s="71" t="s">
        <v>84</v>
      </c>
      <c r="C2" s="72"/>
      <c r="D2" s="72"/>
      <c r="E2" s="72"/>
      <c r="F2" s="72"/>
      <c r="G2" s="72"/>
      <c r="H2" s="72"/>
      <c r="I2" s="72"/>
      <c r="J2" s="72"/>
    </row>
    <row r="3" spans="1:19" s="14" customFormat="1" ht="12.75" customHeight="1" thickBot="1" x14ac:dyDescent="0.25">
      <c r="A3" s="13"/>
      <c r="B3" s="15"/>
      <c r="C3" s="16"/>
      <c r="D3" s="16"/>
      <c r="E3" s="16"/>
      <c r="F3" s="16"/>
      <c r="G3" s="16"/>
      <c r="H3" s="16"/>
      <c r="I3" s="17"/>
      <c r="J3" s="52" t="s">
        <v>94</v>
      </c>
    </row>
    <row r="4" spans="1:19" s="14" customFormat="1" ht="37.5" customHeight="1" x14ac:dyDescent="0.2">
      <c r="A4" s="18"/>
      <c r="B4" s="76" t="s">
        <v>49</v>
      </c>
      <c r="C4" s="73" t="s">
        <v>53</v>
      </c>
      <c r="D4" s="73" t="s">
        <v>85</v>
      </c>
      <c r="E4" s="73" t="s">
        <v>86</v>
      </c>
      <c r="F4" s="73" t="s">
        <v>87</v>
      </c>
      <c r="G4" s="73" t="s">
        <v>50</v>
      </c>
      <c r="H4" s="73" t="s">
        <v>51</v>
      </c>
      <c r="I4" s="84" t="s">
        <v>73</v>
      </c>
      <c r="J4" s="81" t="s">
        <v>55</v>
      </c>
    </row>
    <row r="5" spans="1:19" s="14" customFormat="1" ht="11.25" customHeight="1" x14ac:dyDescent="0.2">
      <c r="A5" s="18"/>
      <c r="B5" s="77"/>
      <c r="C5" s="79"/>
      <c r="D5" s="74"/>
      <c r="E5" s="74"/>
      <c r="F5" s="74"/>
      <c r="G5" s="74"/>
      <c r="H5" s="74"/>
      <c r="I5" s="74"/>
      <c r="J5" s="82"/>
    </row>
    <row r="6" spans="1:19" s="14" customFormat="1" ht="81.75" customHeight="1" thickBot="1" x14ac:dyDescent="0.25">
      <c r="A6" s="18"/>
      <c r="B6" s="78"/>
      <c r="C6" s="80"/>
      <c r="D6" s="75"/>
      <c r="E6" s="75"/>
      <c r="F6" s="75"/>
      <c r="G6" s="75"/>
      <c r="H6" s="75"/>
      <c r="I6" s="75"/>
      <c r="J6" s="83"/>
      <c r="K6" s="69"/>
      <c r="L6" s="69"/>
      <c r="M6" s="69"/>
      <c r="N6" s="69"/>
      <c r="O6" s="69"/>
      <c r="P6" s="69"/>
      <c r="Q6" s="69"/>
      <c r="R6" s="69"/>
      <c r="S6" s="70"/>
    </row>
    <row r="7" spans="1:19" s="14" customFormat="1" ht="12.75" customHeight="1" thickBot="1" x14ac:dyDescent="0.25">
      <c r="A7" s="18"/>
      <c r="B7" s="19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4">
        <v>9</v>
      </c>
      <c r="K7" s="69"/>
      <c r="L7" s="69"/>
      <c r="M7" s="69"/>
      <c r="N7" s="69"/>
      <c r="O7" s="69"/>
      <c r="P7" s="69"/>
      <c r="Q7" s="69"/>
      <c r="R7" s="69"/>
      <c r="S7" s="70"/>
    </row>
    <row r="8" spans="1:19" s="22" customFormat="1" ht="24.75" customHeight="1" x14ac:dyDescent="0.2">
      <c r="A8" s="21"/>
      <c r="B8" s="25" t="s">
        <v>48</v>
      </c>
      <c r="C8" s="29" t="s">
        <v>56</v>
      </c>
      <c r="D8" s="33">
        <v>441758.1</v>
      </c>
      <c r="E8" s="33">
        <f>E9+E10+E11+E12+E13+E15+E16+E17</f>
        <v>491760.1</v>
      </c>
      <c r="F8" s="33">
        <f>F9+F10+F11+F12+F13+F15+F16+F17</f>
        <v>476149.4</v>
      </c>
      <c r="G8" s="33">
        <f>SUM(F8/D8)*100</f>
        <v>107.78509777183487</v>
      </c>
      <c r="H8" s="33">
        <f>SUM(F8/E8)*100</f>
        <v>96.825545626820897</v>
      </c>
      <c r="I8" s="54"/>
      <c r="J8" s="55"/>
    </row>
    <row r="9" spans="1:19" s="14" customFormat="1" ht="24" x14ac:dyDescent="0.2">
      <c r="A9" s="18"/>
      <c r="B9" s="26" t="s">
        <v>47</v>
      </c>
      <c r="C9" s="30">
        <v>102</v>
      </c>
      <c r="D9" s="34">
        <v>5879.6</v>
      </c>
      <c r="E9" s="39">
        <v>5674.7</v>
      </c>
      <c r="F9" s="39">
        <v>5418.3</v>
      </c>
      <c r="G9" s="41">
        <f>SUM(F9/D9)*100</f>
        <v>92.154228178787662</v>
      </c>
      <c r="H9" s="41">
        <f t="shared" ref="H9:H62" si="0">SUM(F9/E9)*100</f>
        <v>95.481699473099894</v>
      </c>
      <c r="I9" s="45" t="s">
        <v>79</v>
      </c>
      <c r="J9" s="46"/>
    </row>
    <row r="10" spans="1:19" s="14" customFormat="1" ht="43.5" customHeight="1" x14ac:dyDescent="0.2">
      <c r="A10" s="18"/>
      <c r="B10" s="26" t="s">
        <v>46</v>
      </c>
      <c r="C10" s="30">
        <v>103</v>
      </c>
      <c r="D10" s="34">
        <v>10189.1</v>
      </c>
      <c r="E10" s="39">
        <v>10632</v>
      </c>
      <c r="F10" s="39">
        <v>10460.9</v>
      </c>
      <c r="G10" s="41">
        <f t="shared" ref="G10:G62" si="1">SUM(F10/D10)*100</f>
        <v>102.66755650646277</v>
      </c>
      <c r="H10" s="41">
        <f t="shared" si="0"/>
        <v>98.390707298720841</v>
      </c>
      <c r="I10" s="45"/>
      <c r="J10" s="46"/>
    </row>
    <row r="11" spans="1:19" s="14" customFormat="1" ht="36" customHeight="1" x14ac:dyDescent="0.2">
      <c r="A11" s="18"/>
      <c r="B11" s="26" t="s">
        <v>45</v>
      </c>
      <c r="C11" s="30">
        <v>104</v>
      </c>
      <c r="D11" s="34">
        <v>231526.6</v>
      </c>
      <c r="E11" s="39">
        <v>250886.7</v>
      </c>
      <c r="F11" s="39">
        <v>246958.2</v>
      </c>
      <c r="G11" s="41">
        <f t="shared" si="1"/>
        <v>106.66515208187741</v>
      </c>
      <c r="H11" s="41">
        <f t="shared" si="0"/>
        <v>98.434153743502549</v>
      </c>
      <c r="I11" s="45" t="s">
        <v>69</v>
      </c>
      <c r="J11" s="46"/>
    </row>
    <row r="12" spans="1:19" ht="63" customHeight="1" x14ac:dyDescent="0.2">
      <c r="A12" s="2"/>
      <c r="B12" s="26" t="s">
        <v>44</v>
      </c>
      <c r="C12" s="30">
        <v>105</v>
      </c>
      <c r="D12" s="34">
        <v>5.3</v>
      </c>
      <c r="E12" s="39">
        <v>5.3</v>
      </c>
      <c r="F12" s="39">
        <v>5.3</v>
      </c>
      <c r="G12" s="41">
        <f t="shared" si="1"/>
        <v>100</v>
      </c>
      <c r="H12" s="41">
        <f t="shared" si="0"/>
        <v>100</v>
      </c>
      <c r="I12" s="45"/>
      <c r="J12" s="45"/>
    </row>
    <row r="13" spans="1:19" ht="39" customHeight="1" x14ac:dyDescent="0.2">
      <c r="A13" s="2"/>
      <c r="B13" s="26" t="s">
        <v>43</v>
      </c>
      <c r="C13" s="30">
        <v>106</v>
      </c>
      <c r="D13" s="34">
        <v>47075.199999999997</v>
      </c>
      <c r="E13" s="39">
        <v>49403.4</v>
      </c>
      <c r="F13" s="39">
        <v>48776.1</v>
      </c>
      <c r="G13" s="41">
        <f t="shared" si="1"/>
        <v>103.61315512201755</v>
      </c>
      <c r="H13" s="41">
        <f t="shared" si="0"/>
        <v>98.730249335066006</v>
      </c>
      <c r="I13" s="45"/>
      <c r="J13" s="46"/>
    </row>
    <row r="14" spans="1:19" ht="49.5" hidden="1" customHeight="1" x14ac:dyDescent="0.2">
      <c r="A14" s="2"/>
      <c r="B14" s="26" t="s">
        <v>68</v>
      </c>
      <c r="C14" s="30">
        <v>107</v>
      </c>
      <c r="D14" s="34">
        <v>0</v>
      </c>
      <c r="E14" s="39">
        <v>0</v>
      </c>
      <c r="F14" s="39">
        <v>0</v>
      </c>
      <c r="G14" s="41"/>
      <c r="H14" s="41" t="e">
        <f t="shared" ref="H14:H15" si="2">SUM(F14/E14)*100</f>
        <v>#DIV/0!</v>
      </c>
      <c r="I14" s="23" t="s">
        <v>70</v>
      </c>
      <c r="J14" s="12"/>
    </row>
    <row r="15" spans="1:19" ht="39" customHeight="1" x14ac:dyDescent="0.2">
      <c r="A15" s="2"/>
      <c r="B15" s="26" t="s">
        <v>68</v>
      </c>
      <c r="C15" s="30">
        <v>107</v>
      </c>
      <c r="D15" s="34">
        <v>0</v>
      </c>
      <c r="E15" s="39">
        <v>1400</v>
      </c>
      <c r="F15" s="39">
        <v>1400</v>
      </c>
      <c r="G15" s="41"/>
      <c r="H15" s="41">
        <f t="shared" si="2"/>
        <v>100</v>
      </c>
      <c r="I15" s="45" t="s">
        <v>97</v>
      </c>
      <c r="J15" s="46"/>
    </row>
    <row r="16" spans="1:19" x14ac:dyDescent="0.2">
      <c r="A16" s="2"/>
      <c r="B16" s="26" t="s">
        <v>42</v>
      </c>
      <c r="C16" s="30">
        <v>111</v>
      </c>
      <c r="D16" s="34">
        <v>1500</v>
      </c>
      <c r="E16" s="39">
        <v>1356.1</v>
      </c>
      <c r="F16" s="39">
        <v>0</v>
      </c>
      <c r="G16" s="41">
        <f t="shared" si="1"/>
        <v>0</v>
      </c>
      <c r="H16" s="41">
        <f t="shared" si="0"/>
        <v>0</v>
      </c>
      <c r="I16" s="56" t="s">
        <v>83</v>
      </c>
      <c r="J16" s="56" t="s">
        <v>83</v>
      </c>
    </row>
    <row r="17" spans="1:10" ht="43.5" customHeight="1" x14ac:dyDescent="0.2">
      <c r="A17" s="2"/>
      <c r="B17" s="26" t="s">
        <v>41</v>
      </c>
      <c r="C17" s="30">
        <v>113</v>
      </c>
      <c r="D17" s="34">
        <v>145582.29999999999</v>
      </c>
      <c r="E17" s="39">
        <v>172401.9</v>
      </c>
      <c r="F17" s="39">
        <v>163130.6</v>
      </c>
      <c r="G17" s="41">
        <f t="shared" si="1"/>
        <v>112.05386918602056</v>
      </c>
      <c r="H17" s="41">
        <f t="shared" si="0"/>
        <v>94.622275044532572</v>
      </c>
      <c r="I17" s="45" t="s">
        <v>100</v>
      </c>
      <c r="J17" s="57" t="s">
        <v>72</v>
      </c>
    </row>
    <row r="18" spans="1:10" s="5" customFormat="1" ht="25.5" customHeight="1" x14ac:dyDescent="0.2">
      <c r="A18" s="4"/>
      <c r="B18" s="27" t="s">
        <v>88</v>
      </c>
      <c r="C18" s="31" t="s">
        <v>90</v>
      </c>
      <c r="D18" s="35">
        <v>0</v>
      </c>
      <c r="E18" s="35">
        <v>75</v>
      </c>
      <c r="F18" s="35">
        <f>F19</f>
        <v>75</v>
      </c>
      <c r="G18" s="42"/>
      <c r="H18" s="42">
        <f t="shared" ref="H18:H19" si="3">SUM(F18/E18)*100</f>
        <v>100</v>
      </c>
      <c r="I18" s="49"/>
      <c r="J18" s="51"/>
    </row>
    <row r="19" spans="1:10" ht="36" x14ac:dyDescent="0.2">
      <c r="A19" s="2"/>
      <c r="B19" s="26" t="s">
        <v>89</v>
      </c>
      <c r="C19" s="38" t="s">
        <v>91</v>
      </c>
      <c r="D19" s="36">
        <v>0</v>
      </c>
      <c r="E19" s="39">
        <v>75</v>
      </c>
      <c r="F19" s="39">
        <v>75</v>
      </c>
      <c r="G19" s="41"/>
      <c r="H19" s="41">
        <f t="shared" si="3"/>
        <v>100</v>
      </c>
      <c r="I19" s="58" t="s">
        <v>98</v>
      </c>
      <c r="J19" s="59"/>
    </row>
    <row r="20" spans="1:10" s="5" customFormat="1" ht="25.5" customHeight="1" x14ac:dyDescent="0.2">
      <c r="A20" s="4"/>
      <c r="B20" s="27" t="s">
        <v>40</v>
      </c>
      <c r="C20" s="31" t="s">
        <v>57</v>
      </c>
      <c r="D20" s="35">
        <v>47609.599999999999</v>
      </c>
      <c r="E20" s="35">
        <v>52117.5</v>
      </c>
      <c r="F20" s="35">
        <f>F21+F22+F23</f>
        <v>50049.5</v>
      </c>
      <c r="G20" s="42">
        <f t="shared" si="1"/>
        <v>105.12480676166152</v>
      </c>
      <c r="H20" s="42">
        <f t="shared" si="0"/>
        <v>96.03204297980524</v>
      </c>
      <c r="I20" s="49"/>
      <c r="J20" s="51"/>
    </row>
    <row r="21" spans="1:10" x14ac:dyDescent="0.2">
      <c r="A21" s="2"/>
      <c r="B21" s="26" t="s">
        <v>39</v>
      </c>
      <c r="C21" s="30">
        <v>304</v>
      </c>
      <c r="D21" s="36">
        <v>6853.5</v>
      </c>
      <c r="E21" s="39">
        <v>6853.5</v>
      </c>
      <c r="F21" s="39">
        <v>6815.6</v>
      </c>
      <c r="G21" s="41">
        <f t="shared" si="1"/>
        <v>99.446997884292699</v>
      </c>
      <c r="H21" s="41">
        <f t="shared" si="0"/>
        <v>99.446997884292699</v>
      </c>
      <c r="I21" s="58"/>
      <c r="J21" s="59"/>
    </row>
    <row r="22" spans="1:10" ht="24" x14ac:dyDescent="0.2">
      <c r="A22" s="2"/>
      <c r="B22" s="26" t="s">
        <v>92</v>
      </c>
      <c r="C22" s="30">
        <v>309</v>
      </c>
      <c r="D22" s="34">
        <v>38592.9</v>
      </c>
      <c r="E22" s="39">
        <v>43100.800000000003</v>
      </c>
      <c r="F22" s="39">
        <v>41079.1</v>
      </c>
      <c r="G22" s="41">
        <f t="shared" si="1"/>
        <v>106.44211759157771</v>
      </c>
      <c r="H22" s="41">
        <f t="shared" si="0"/>
        <v>95.30936780755809</v>
      </c>
      <c r="I22" s="60" t="s">
        <v>99</v>
      </c>
      <c r="J22" s="46"/>
    </row>
    <row r="23" spans="1:10" ht="49.5" customHeight="1" x14ac:dyDescent="0.2">
      <c r="A23" s="2"/>
      <c r="B23" s="26" t="s">
        <v>38</v>
      </c>
      <c r="C23" s="30">
        <v>314</v>
      </c>
      <c r="D23" s="34">
        <v>2163.1999999999998</v>
      </c>
      <c r="E23" s="39">
        <v>2163.1999999999998</v>
      </c>
      <c r="F23" s="39">
        <v>2154.8000000000002</v>
      </c>
      <c r="G23" s="41">
        <f t="shared" si="1"/>
        <v>99.611686390532554</v>
      </c>
      <c r="H23" s="41">
        <f t="shared" si="0"/>
        <v>99.611686390532554</v>
      </c>
      <c r="I23" s="45"/>
      <c r="J23" s="57"/>
    </row>
    <row r="24" spans="1:10" s="5" customFormat="1" ht="24.75" customHeight="1" x14ac:dyDescent="0.2">
      <c r="A24" s="4"/>
      <c r="B24" s="27" t="s">
        <v>37</v>
      </c>
      <c r="C24" s="31" t="s">
        <v>58</v>
      </c>
      <c r="D24" s="35">
        <v>289704.7</v>
      </c>
      <c r="E24" s="35">
        <v>348206.2</v>
      </c>
      <c r="F24" s="35">
        <f>F25+F26+F27+F28+F29+F30</f>
        <v>339141.19999999995</v>
      </c>
      <c r="G24" s="42">
        <f t="shared" si="1"/>
        <v>117.06444527824364</v>
      </c>
      <c r="H24" s="42">
        <f t="shared" si="0"/>
        <v>97.396657497769979</v>
      </c>
      <c r="I24" s="49"/>
      <c r="J24" s="51"/>
    </row>
    <row r="25" spans="1:10" ht="42" customHeight="1" x14ac:dyDescent="0.2">
      <c r="A25" s="2"/>
      <c r="B25" s="26" t="s">
        <v>36</v>
      </c>
      <c r="C25" s="30">
        <v>401</v>
      </c>
      <c r="D25" s="34">
        <v>9870</v>
      </c>
      <c r="E25" s="40">
        <v>14073.3</v>
      </c>
      <c r="F25" s="40">
        <v>13984.1</v>
      </c>
      <c r="G25" s="41">
        <f t="shared" si="1"/>
        <v>141.68287740628168</v>
      </c>
      <c r="H25" s="41">
        <f t="shared" si="0"/>
        <v>99.366175665977437</v>
      </c>
      <c r="I25" s="45" t="s">
        <v>74</v>
      </c>
      <c r="J25" s="48"/>
    </row>
    <row r="26" spans="1:10" ht="44.25" customHeight="1" x14ac:dyDescent="0.2">
      <c r="A26" s="2"/>
      <c r="B26" s="26" t="s">
        <v>35</v>
      </c>
      <c r="C26" s="30">
        <v>405</v>
      </c>
      <c r="D26" s="34">
        <v>8493.1</v>
      </c>
      <c r="E26" s="40">
        <v>10967.5</v>
      </c>
      <c r="F26" s="40">
        <v>10866.5</v>
      </c>
      <c r="G26" s="41">
        <f t="shared" si="1"/>
        <v>127.94503773651552</v>
      </c>
      <c r="H26" s="41">
        <f t="shared" si="0"/>
        <v>99.079097333029409</v>
      </c>
      <c r="I26" s="45" t="s">
        <v>78</v>
      </c>
      <c r="J26" s="46"/>
    </row>
    <row r="27" spans="1:10" ht="44.25" customHeight="1" x14ac:dyDescent="0.2">
      <c r="A27" s="2"/>
      <c r="B27" s="26" t="s">
        <v>34</v>
      </c>
      <c r="C27" s="30">
        <v>408</v>
      </c>
      <c r="D27" s="34">
        <v>15000</v>
      </c>
      <c r="E27" s="40">
        <v>14657.4</v>
      </c>
      <c r="F27" s="40">
        <v>14458.8</v>
      </c>
      <c r="G27" s="41">
        <f t="shared" si="1"/>
        <v>96.391999999999996</v>
      </c>
      <c r="H27" s="41">
        <f t="shared" si="0"/>
        <v>98.645053010765892</v>
      </c>
      <c r="I27" s="45"/>
      <c r="J27" s="57"/>
    </row>
    <row r="28" spans="1:10" ht="36" x14ac:dyDescent="0.2">
      <c r="A28" s="2"/>
      <c r="B28" s="26" t="s">
        <v>33</v>
      </c>
      <c r="C28" s="30">
        <v>409</v>
      </c>
      <c r="D28" s="34">
        <v>156719</v>
      </c>
      <c r="E28" s="40">
        <v>196617.1</v>
      </c>
      <c r="F28" s="40">
        <v>191148.7</v>
      </c>
      <c r="G28" s="41">
        <f t="shared" si="1"/>
        <v>121.96906565253735</v>
      </c>
      <c r="H28" s="41">
        <f t="shared" si="0"/>
        <v>97.21875665951741</v>
      </c>
      <c r="I28" s="45" t="s">
        <v>101</v>
      </c>
      <c r="J28" s="57"/>
    </row>
    <row r="29" spans="1:10" ht="33.75" customHeight="1" x14ac:dyDescent="0.2">
      <c r="A29" s="2"/>
      <c r="B29" s="26" t="s">
        <v>32</v>
      </c>
      <c r="C29" s="30">
        <v>410</v>
      </c>
      <c r="D29" s="34">
        <v>35418.400000000001</v>
      </c>
      <c r="E29" s="40">
        <v>39011.5</v>
      </c>
      <c r="F29" s="40">
        <v>37884</v>
      </c>
      <c r="G29" s="41">
        <f t="shared" si="1"/>
        <v>106.9613534208208</v>
      </c>
      <c r="H29" s="41">
        <f t="shared" si="0"/>
        <v>97.109826589595372</v>
      </c>
      <c r="I29" s="61" t="s">
        <v>102</v>
      </c>
      <c r="J29" s="59"/>
    </row>
    <row r="30" spans="1:10" ht="36" x14ac:dyDescent="0.2">
      <c r="A30" s="2"/>
      <c r="B30" s="26" t="s">
        <v>31</v>
      </c>
      <c r="C30" s="30">
        <v>412</v>
      </c>
      <c r="D30" s="34">
        <v>64204.2</v>
      </c>
      <c r="E30" s="40">
        <v>72879.399999999994</v>
      </c>
      <c r="F30" s="40">
        <v>70799.100000000006</v>
      </c>
      <c r="G30" s="41">
        <f t="shared" si="1"/>
        <v>110.27175792237894</v>
      </c>
      <c r="H30" s="41">
        <f t="shared" si="0"/>
        <v>97.145558278471029</v>
      </c>
      <c r="I30" s="45" t="s">
        <v>80</v>
      </c>
      <c r="J30" s="57"/>
    </row>
    <row r="31" spans="1:10" s="5" customFormat="1" ht="23.25" customHeight="1" x14ac:dyDescent="0.2">
      <c r="A31" s="4"/>
      <c r="B31" s="27" t="s">
        <v>30</v>
      </c>
      <c r="C31" s="31" t="s">
        <v>59</v>
      </c>
      <c r="D31" s="35">
        <v>944836.7</v>
      </c>
      <c r="E31" s="35">
        <v>1631364</v>
      </c>
      <c r="F31" s="35">
        <f>F32+F33+F34+F35</f>
        <v>1283268.2999999998</v>
      </c>
      <c r="G31" s="42">
        <f t="shared" si="1"/>
        <v>135.81905740960315</v>
      </c>
      <c r="H31" s="42">
        <f t="shared" si="0"/>
        <v>78.662291187006701</v>
      </c>
      <c r="I31" s="49"/>
      <c r="J31" s="51"/>
    </row>
    <row r="32" spans="1:10" ht="60" x14ac:dyDescent="0.2">
      <c r="A32" s="2"/>
      <c r="B32" s="26" t="s">
        <v>29</v>
      </c>
      <c r="C32" s="30">
        <v>501</v>
      </c>
      <c r="D32" s="34">
        <v>786853.1</v>
      </c>
      <c r="E32" s="40">
        <v>1108576.3</v>
      </c>
      <c r="F32" s="40">
        <v>781195.2</v>
      </c>
      <c r="G32" s="41">
        <f t="shared" si="1"/>
        <v>99.2809458334726</v>
      </c>
      <c r="H32" s="41">
        <f t="shared" si="0"/>
        <v>70.468329514170563</v>
      </c>
      <c r="I32" s="45"/>
      <c r="J32" s="57" t="s">
        <v>103</v>
      </c>
    </row>
    <row r="33" spans="1:10" ht="96" x14ac:dyDescent="0.2">
      <c r="A33" s="2"/>
      <c r="B33" s="26" t="s">
        <v>28</v>
      </c>
      <c r="C33" s="30">
        <v>502</v>
      </c>
      <c r="D33" s="34">
        <v>7425.4</v>
      </c>
      <c r="E33" s="40">
        <v>291730.2</v>
      </c>
      <c r="F33" s="40">
        <v>291630.09999999998</v>
      </c>
      <c r="G33" s="41">
        <f>SUM(F33/D33)*100</f>
        <v>3927.4665337894257</v>
      </c>
      <c r="H33" s="41">
        <f t="shared" si="0"/>
        <v>99.965687474248455</v>
      </c>
      <c r="I33" s="45" t="s">
        <v>77</v>
      </c>
      <c r="J33" s="57"/>
    </row>
    <row r="34" spans="1:10" ht="108.75" customHeight="1" x14ac:dyDescent="0.2">
      <c r="A34" s="2"/>
      <c r="B34" s="26" t="s">
        <v>27</v>
      </c>
      <c r="C34" s="30">
        <v>503</v>
      </c>
      <c r="D34" s="34">
        <v>150543.4</v>
      </c>
      <c r="E34" s="40">
        <v>231042.7</v>
      </c>
      <c r="F34" s="40">
        <v>210428.3</v>
      </c>
      <c r="G34" s="41">
        <f t="shared" si="1"/>
        <v>139.77916002959944</v>
      </c>
      <c r="H34" s="41">
        <f t="shared" si="0"/>
        <v>91.077666595828376</v>
      </c>
      <c r="I34" s="62" t="s">
        <v>104</v>
      </c>
      <c r="J34" s="57" t="s">
        <v>105</v>
      </c>
    </row>
    <row r="35" spans="1:10" ht="36" customHeight="1" x14ac:dyDescent="0.2">
      <c r="A35" s="2"/>
      <c r="B35" s="26" t="s">
        <v>26</v>
      </c>
      <c r="C35" s="30">
        <v>505</v>
      </c>
      <c r="D35" s="34">
        <v>14.8</v>
      </c>
      <c r="E35" s="40">
        <v>14.8</v>
      </c>
      <c r="F35" s="40">
        <v>14.7</v>
      </c>
      <c r="G35" s="41">
        <f t="shared" si="1"/>
        <v>99.324324324324323</v>
      </c>
      <c r="H35" s="41">
        <f t="shared" si="0"/>
        <v>99.324324324324323</v>
      </c>
      <c r="I35" s="58"/>
      <c r="J35" s="63"/>
    </row>
    <row r="36" spans="1:10" s="5" customFormat="1" ht="22.5" customHeight="1" x14ac:dyDescent="0.2">
      <c r="A36" s="4"/>
      <c r="B36" s="27" t="s">
        <v>25</v>
      </c>
      <c r="C36" s="31" t="s">
        <v>60</v>
      </c>
      <c r="D36" s="35">
        <v>2128.1</v>
      </c>
      <c r="E36" s="35">
        <v>4321.3</v>
      </c>
      <c r="F36" s="35">
        <f>F37</f>
        <v>4321.3</v>
      </c>
      <c r="G36" s="42">
        <f t="shared" si="1"/>
        <v>203.05906677317799</v>
      </c>
      <c r="H36" s="42">
        <f t="shared" si="0"/>
        <v>100</v>
      </c>
      <c r="I36" s="49"/>
      <c r="J36" s="51"/>
    </row>
    <row r="37" spans="1:10" ht="24" x14ac:dyDescent="0.2">
      <c r="A37" s="2"/>
      <c r="B37" s="26" t="s">
        <v>24</v>
      </c>
      <c r="C37" s="30">
        <v>605</v>
      </c>
      <c r="D37" s="34">
        <v>2128.1</v>
      </c>
      <c r="E37" s="34">
        <v>4321.3</v>
      </c>
      <c r="F37" s="40">
        <v>4321.3</v>
      </c>
      <c r="G37" s="41">
        <f t="shared" si="1"/>
        <v>203.05906677317799</v>
      </c>
      <c r="H37" s="41">
        <f t="shared" si="0"/>
        <v>100</v>
      </c>
      <c r="I37" s="45" t="s">
        <v>106</v>
      </c>
      <c r="J37" s="46"/>
    </row>
    <row r="38" spans="1:10" s="5" customFormat="1" ht="22.5" customHeight="1" x14ac:dyDescent="0.2">
      <c r="A38" s="4"/>
      <c r="B38" s="27" t="s">
        <v>23</v>
      </c>
      <c r="C38" s="31" t="s">
        <v>61</v>
      </c>
      <c r="D38" s="35">
        <v>2657173.9</v>
      </c>
      <c r="E38" s="35">
        <v>2848320</v>
      </c>
      <c r="F38" s="35">
        <f>F39+F40+F41+F42+F43</f>
        <v>2793096</v>
      </c>
      <c r="G38" s="42">
        <f t="shared" si="1"/>
        <v>105.11528808859669</v>
      </c>
      <c r="H38" s="42">
        <f t="shared" si="0"/>
        <v>98.06117290192114</v>
      </c>
      <c r="I38" s="49"/>
      <c r="J38" s="51"/>
    </row>
    <row r="39" spans="1:10" ht="72" x14ac:dyDescent="0.2">
      <c r="A39" s="2"/>
      <c r="B39" s="26" t="s">
        <v>22</v>
      </c>
      <c r="C39" s="30">
        <v>701</v>
      </c>
      <c r="D39" s="34">
        <v>974851.5</v>
      </c>
      <c r="E39" s="40">
        <v>1042070.7</v>
      </c>
      <c r="F39" s="40">
        <v>1027159.2</v>
      </c>
      <c r="G39" s="41">
        <f t="shared" si="1"/>
        <v>105.36570954653092</v>
      </c>
      <c r="H39" s="41">
        <f t="shared" si="0"/>
        <v>98.569051025040807</v>
      </c>
      <c r="I39" s="53" t="s">
        <v>76</v>
      </c>
      <c r="J39" s="46"/>
    </row>
    <row r="40" spans="1:10" ht="34.5" customHeight="1" x14ac:dyDescent="0.2">
      <c r="A40" s="2"/>
      <c r="B40" s="26" t="s">
        <v>21</v>
      </c>
      <c r="C40" s="30">
        <v>702</v>
      </c>
      <c r="D40" s="34">
        <v>1370393.3</v>
      </c>
      <c r="E40" s="40">
        <v>1433587.4</v>
      </c>
      <c r="F40" s="40">
        <v>1415766.1</v>
      </c>
      <c r="G40" s="41">
        <f t="shared" si="1"/>
        <v>103.31093270815029</v>
      </c>
      <c r="H40" s="41">
        <f t="shared" si="0"/>
        <v>98.756873839711488</v>
      </c>
      <c r="I40" s="45"/>
      <c r="J40" s="46"/>
    </row>
    <row r="41" spans="1:10" ht="69" customHeight="1" x14ac:dyDescent="0.2">
      <c r="A41" s="2"/>
      <c r="B41" s="26" t="s">
        <v>20</v>
      </c>
      <c r="C41" s="30">
        <v>703</v>
      </c>
      <c r="D41" s="34">
        <v>181796.1</v>
      </c>
      <c r="E41" s="40">
        <v>210640.5</v>
      </c>
      <c r="F41" s="40">
        <v>196085.7</v>
      </c>
      <c r="G41" s="41">
        <f t="shared" si="1"/>
        <v>107.86023462549528</v>
      </c>
      <c r="H41" s="41">
        <f t="shared" si="0"/>
        <v>93.090217693178673</v>
      </c>
      <c r="I41" s="45" t="s">
        <v>95</v>
      </c>
      <c r="J41" s="44" t="s">
        <v>72</v>
      </c>
    </row>
    <row r="42" spans="1:10" ht="103.5" customHeight="1" x14ac:dyDescent="0.2">
      <c r="A42" s="2"/>
      <c r="B42" s="26" t="s">
        <v>19</v>
      </c>
      <c r="C42" s="30">
        <v>707</v>
      </c>
      <c r="D42" s="34">
        <v>81463.100000000006</v>
      </c>
      <c r="E42" s="40">
        <v>108598.8</v>
      </c>
      <c r="F42" s="40">
        <v>101746.9</v>
      </c>
      <c r="G42" s="41">
        <f t="shared" si="1"/>
        <v>124.89937161733347</v>
      </c>
      <c r="H42" s="41">
        <f t="shared" si="0"/>
        <v>93.690630099043446</v>
      </c>
      <c r="I42" s="45" t="s">
        <v>93</v>
      </c>
      <c r="J42" s="44" t="s">
        <v>72</v>
      </c>
    </row>
    <row r="43" spans="1:10" ht="57" customHeight="1" x14ac:dyDescent="0.2">
      <c r="A43" s="2"/>
      <c r="B43" s="26" t="s">
        <v>18</v>
      </c>
      <c r="C43" s="30">
        <v>709</v>
      </c>
      <c r="D43" s="34">
        <v>48669.599999999999</v>
      </c>
      <c r="E43" s="40">
        <v>53422.6</v>
      </c>
      <c r="F43" s="40">
        <v>52338.1</v>
      </c>
      <c r="G43" s="41">
        <f t="shared" si="1"/>
        <v>107.53755937998257</v>
      </c>
      <c r="H43" s="41">
        <f t="shared" si="0"/>
        <v>97.969960278983052</v>
      </c>
      <c r="I43" s="45" t="s">
        <v>96</v>
      </c>
      <c r="J43" s="46"/>
    </row>
    <row r="44" spans="1:10" s="5" customFormat="1" ht="31.5" customHeight="1" x14ac:dyDescent="0.2">
      <c r="A44" s="4"/>
      <c r="B44" s="27" t="s">
        <v>17</v>
      </c>
      <c r="C44" s="31" t="s">
        <v>62</v>
      </c>
      <c r="D44" s="35">
        <v>290399.2</v>
      </c>
      <c r="E44" s="35">
        <v>329232.8</v>
      </c>
      <c r="F44" s="35">
        <f>F45+F46</f>
        <v>303904.3</v>
      </c>
      <c r="G44" s="42">
        <f t="shared" si="1"/>
        <v>104.65052934030122</v>
      </c>
      <c r="H44" s="42">
        <f t="shared" si="0"/>
        <v>92.306811472004</v>
      </c>
      <c r="I44" s="64"/>
      <c r="J44" s="51"/>
    </row>
    <row r="45" spans="1:10" ht="36" x14ac:dyDescent="0.2">
      <c r="A45" s="2"/>
      <c r="B45" s="26" t="s">
        <v>16</v>
      </c>
      <c r="C45" s="30">
        <v>801</v>
      </c>
      <c r="D45" s="34">
        <v>290134.2</v>
      </c>
      <c r="E45" s="40">
        <v>328967.8</v>
      </c>
      <c r="F45" s="40">
        <v>303639.3</v>
      </c>
      <c r="G45" s="41">
        <f t="shared" si="1"/>
        <v>104.65477699630033</v>
      </c>
      <c r="H45" s="41">
        <f t="shared" si="0"/>
        <v>92.300614224249301</v>
      </c>
      <c r="I45" s="45" t="s">
        <v>107</v>
      </c>
      <c r="J45" s="44" t="s">
        <v>72</v>
      </c>
    </row>
    <row r="46" spans="1:10" ht="12.75" customHeight="1" x14ac:dyDescent="0.2">
      <c r="A46" s="2"/>
      <c r="B46" s="26" t="s">
        <v>15</v>
      </c>
      <c r="C46" s="30">
        <v>804</v>
      </c>
      <c r="D46" s="34">
        <v>265</v>
      </c>
      <c r="E46" s="40">
        <v>265</v>
      </c>
      <c r="F46" s="40">
        <v>265</v>
      </c>
      <c r="G46" s="41">
        <f t="shared" si="1"/>
        <v>100</v>
      </c>
      <c r="H46" s="41">
        <f t="shared" si="0"/>
        <v>100</v>
      </c>
      <c r="I46" s="56"/>
      <c r="J46" s="46"/>
    </row>
    <row r="47" spans="1:10" s="5" customFormat="1" ht="20.25" customHeight="1" x14ac:dyDescent="0.2">
      <c r="A47" s="4"/>
      <c r="B47" s="27" t="s">
        <v>14</v>
      </c>
      <c r="C47" s="31" t="s">
        <v>63</v>
      </c>
      <c r="D47" s="35">
        <f>SUM(D48)</f>
        <v>888.4</v>
      </c>
      <c r="E47" s="35">
        <f t="shared" ref="E47" si="4">SUM(E48)</f>
        <v>888.4</v>
      </c>
      <c r="F47" s="35">
        <f>F48</f>
        <v>886.8</v>
      </c>
      <c r="G47" s="42">
        <f t="shared" si="1"/>
        <v>99.819900945520033</v>
      </c>
      <c r="H47" s="42">
        <f t="shared" si="0"/>
        <v>99.819900945520033</v>
      </c>
      <c r="I47" s="49"/>
      <c r="J47" s="51"/>
    </row>
    <row r="48" spans="1:10" ht="31.5" customHeight="1" x14ac:dyDescent="0.2">
      <c r="A48" s="2"/>
      <c r="B48" s="26" t="s">
        <v>13</v>
      </c>
      <c r="C48" s="30">
        <v>909</v>
      </c>
      <c r="D48" s="34">
        <v>888.4</v>
      </c>
      <c r="E48" s="34">
        <v>888.4</v>
      </c>
      <c r="F48" s="40">
        <v>886.8</v>
      </c>
      <c r="G48" s="41">
        <f t="shared" si="1"/>
        <v>99.819900945520033</v>
      </c>
      <c r="H48" s="41">
        <f t="shared" si="0"/>
        <v>99.819900945520033</v>
      </c>
      <c r="I48" s="45"/>
      <c r="J48" s="46"/>
    </row>
    <row r="49" spans="1:10" s="5" customFormat="1" ht="18.75" customHeight="1" x14ac:dyDescent="0.2">
      <c r="A49" s="4"/>
      <c r="B49" s="27" t="s">
        <v>12</v>
      </c>
      <c r="C49" s="31" t="s">
        <v>64</v>
      </c>
      <c r="D49" s="35">
        <v>157802.1</v>
      </c>
      <c r="E49" s="35">
        <v>167611.29999999999</v>
      </c>
      <c r="F49" s="35">
        <f>F50+F51+F52+F53</f>
        <v>164049.5</v>
      </c>
      <c r="G49" s="42">
        <f t="shared" si="1"/>
        <v>103.9590094174919</v>
      </c>
      <c r="H49" s="42">
        <f t="shared" si="0"/>
        <v>97.874964277468166</v>
      </c>
      <c r="I49" s="49"/>
      <c r="J49" s="51"/>
    </row>
    <row r="50" spans="1:10" ht="31.5" customHeight="1" x14ac:dyDescent="0.2">
      <c r="A50" s="2"/>
      <c r="B50" s="26" t="s">
        <v>11</v>
      </c>
      <c r="C50" s="30">
        <v>1001</v>
      </c>
      <c r="D50" s="34">
        <v>6000</v>
      </c>
      <c r="E50" s="40">
        <v>10973.4</v>
      </c>
      <c r="F50" s="40">
        <v>10973.3</v>
      </c>
      <c r="G50" s="41">
        <f t="shared" si="1"/>
        <v>182.88833333333332</v>
      </c>
      <c r="H50" s="41">
        <f t="shared" si="0"/>
        <v>99.999088705414906</v>
      </c>
      <c r="I50" s="45" t="s">
        <v>71</v>
      </c>
      <c r="J50" s="46"/>
    </row>
    <row r="51" spans="1:10" ht="84" x14ac:dyDescent="0.2">
      <c r="A51" s="2"/>
      <c r="B51" s="26" t="s">
        <v>10</v>
      </c>
      <c r="C51" s="30">
        <v>1003</v>
      </c>
      <c r="D51" s="34">
        <v>16716.5</v>
      </c>
      <c r="E51" s="40">
        <v>11641.8</v>
      </c>
      <c r="F51" s="40">
        <v>9989</v>
      </c>
      <c r="G51" s="41">
        <f t="shared" si="1"/>
        <v>59.755331558639668</v>
      </c>
      <c r="H51" s="41">
        <f t="shared" si="0"/>
        <v>85.802882715731258</v>
      </c>
      <c r="I51" s="45" t="s">
        <v>108</v>
      </c>
      <c r="J51" s="57" t="s">
        <v>109</v>
      </c>
    </row>
    <row r="52" spans="1:10" ht="84" x14ac:dyDescent="0.2">
      <c r="A52" s="2"/>
      <c r="B52" s="26" t="s">
        <v>9</v>
      </c>
      <c r="C52" s="30">
        <v>1004</v>
      </c>
      <c r="D52" s="34">
        <v>110371.6</v>
      </c>
      <c r="E52" s="40">
        <v>116754.9</v>
      </c>
      <c r="F52" s="40">
        <v>117225.2</v>
      </c>
      <c r="G52" s="41">
        <f t="shared" si="1"/>
        <v>106.20956840346609</v>
      </c>
      <c r="H52" s="41">
        <f t="shared" si="0"/>
        <v>100.40280964653303</v>
      </c>
      <c r="I52" s="45" t="s">
        <v>81</v>
      </c>
      <c r="J52" s="57"/>
    </row>
    <row r="53" spans="1:10" ht="36" customHeight="1" x14ac:dyDescent="0.2">
      <c r="A53" s="2"/>
      <c r="B53" s="26" t="s">
        <v>8</v>
      </c>
      <c r="C53" s="30">
        <v>1006</v>
      </c>
      <c r="D53" s="34">
        <v>24714</v>
      </c>
      <c r="E53" s="40">
        <v>27770.7</v>
      </c>
      <c r="F53" s="40">
        <v>25862</v>
      </c>
      <c r="G53" s="41">
        <f t="shared" si="1"/>
        <v>104.64514040624746</v>
      </c>
      <c r="H53" s="41">
        <f t="shared" si="0"/>
        <v>93.126928741443322</v>
      </c>
      <c r="I53" s="67"/>
      <c r="J53" s="44" t="s">
        <v>72</v>
      </c>
    </row>
    <row r="54" spans="1:10" s="5" customFormat="1" ht="24" customHeight="1" x14ac:dyDescent="0.2">
      <c r="A54" s="4"/>
      <c r="B54" s="27" t="s">
        <v>7</v>
      </c>
      <c r="C54" s="31" t="s">
        <v>65</v>
      </c>
      <c r="D54" s="35">
        <v>257345.1</v>
      </c>
      <c r="E54" s="35">
        <v>286401.2</v>
      </c>
      <c r="F54" s="35">
        <f>F55+F56</f>
        <v>274914.8</v>
      </c>
      <c r="G54" s="42">
        <f t="shared" si="1"/>
        <v>106.82729144638851</v>
      </c>
      <c r="H54" s="42">
        <f t="shared" si="0"/>
        <v>95.989402279040732</v>
      </c>
      <c r="I54" s="49"/>
      <c r="J54" s="50"/>
    </row>
    <row r="55" spans="1:10" ht="56.25" customHeight="1" x14ac:dyDescent="0.2">
      <c r="A55" s="2"/>
      <c r="B55" s="26" t="s">
        <v>6</v>
      </c>
      <c r="C55" s="30">
        <v>1101</v>
      </c>
      <c r="D55" s="34">
        <v>257345.1</v>
      </c>
      <c r="E55" s="40">
        <v>286401.2</v>
      </c>
      <c r="F55" s="40">
        <v>274914.8</v>
      </c>
      <c r="G55" s="41">
        <f t="shared" si="1"/>
        <v>106.82729144638851</v>
      </c>
      <c r="H55" s="41">
        <f t="shared" si="0"/>
        <v>95.989402279040732</v>
      </c>
      <c r="I55" s="45" t="s">
        <v>75</v>
      </c>
      <c r="J55" s="46"/>
    </row>
    <row r="56" spans="1:10" ht="28.5" customHeight="1" x14ac:dyDescent="0.2">
      <c r="A56" s="2"/>
      <c r="B56" s="26" t="s">
        <v>5</v>
      </c>
      <c r="C56" s="30">
        <v>1102</v>
      </c>
      <c r="D56" s="34">
        <v>0</v>
      </c>
      <c r="E56" s="40">
        <v>0</v>
      </c>
      <c r="F56" s="40">
        <v>0</v>
      </c>
      <c r="G56" s="41">
        <v>0</v>
      </c>
      <c r="H56" s="41">
        <v>0</v>
      </c>
      <c r="I56" s="47"/>
      <c r="J56" s="48"/>
    </row>
    <row r="57" spans="1:10" s="5" customFormat="1" ht="25.5" customHeight="1" x14ac:dyDescent="0.2">
      <c r="A57" s="4"/>
      <c r="B57" s="27" t="s">
        <v>4</v>
      </c>
      <c r="C57" s="31" t="s">
        <v>66</v>
      </c>
      <c r="D57" s="35">
        <v>22214.2</v>
      </c>
      <c r="E57" s="35">
        <v>25866.7</v>
      </c>
      <c r="F57" s="35">
        <f>F58+F59</f>
        <v>24722.600000000002</v>
      </c>
      <c r="G57" s="42">
        <f t="shared" si="1"/>
        <v>111.29187636736863</v>
      </c>
      <c r="H57" s="42">
        <f t="shared" si="0"/>
        <v>95.576938689512005</v>
      </c>
      <c r="I57" s="49"/>
      <c r="J57" s="51"/>
    </row>
    <row r="58" spans="1:10" ht="41.25" customHeight="1" x14ac:dyDescent="0.2">
      <c r="A58" s="2"/>
      <c r="B58" s="26" t="s">
        <v>3</v>
      </c>
      <c r="C58" s="30">
        <v>1202</v>
      </c>
      <c r="D58" s="34">
        <v>18049.2</v>
      </c>
      <c r="E58" s="40">
        <v>20471.7</v>
      </c>
      <c r="F58" s="40">
        <v>19469.900000000001</v>
      </c>
      <c r="G58" s="41">
        <f t="shared" si="1"/>
        <v>107.8712629922656</v>
      </c>
      <c r="H58" s="41">
        <f t="shared" si="0"/>
        <v>95.106415197565426</v>
      </c>
      <c r="I58" s="47" t="s">
        <v>110</v>
      </c>
      <c r="J58" s="48"/>
    </row>
    <row r="59" spans="1:10" ht="48.75" customHeight="1" x14ac:dyDescent="0.2">
      <c r="A59" s="2"/>
      <c r="B59" s="26" t="s">
        <v>2</v>
      </c>
      <c r="C59" s="30">
        <v>1204</v>
      </c>
      <c r="D59" s="34">
        <v>4165</v>
      </c>
      <c r="E59" s="40">
        <v>5395</v>
      </c>
      <c r="F59" s="40">
        <v>5252.7</v>
      </c>
      <c r="G59" s="41">
        <f t="shared" si="1"/>
        <v>126.11524609843939</v>
      </c>
      <c r="H59" s="41">
        <f t="shared" si="0"/>
        <v>97.362372567191841</v>
      </c>
      <c r="I59" s="68" t="s">
        <v>111</v>
      </c>
      <c r="J59" s="46"/>
    </row>
    <row r="60" spans="1:10" s="5" customFormat="1" ht="29.25" customHeight="1" x14ac:dyDescent="0.2">
      <c r="A60" s="4"/>
      <c r="B60" s="27" t="s">
        <v>1</v>
      </c>
      <c r="C60" s="31" t="s">
        <v>67</v>
      </c>
      <c r="D60" s="35">
        <f>SUM(D61)</f>
        <v>4177</v>
      </c>
      <c r="E60" s="35">
        <v>1210.3</v>
      </c>
      <c r="F60" s="35">
        <f>F61</f>
        <v>1202.9000000000001</v>
      </c>
      <c r="G60" s="42">
        <f t="shared" si="1"/>
        <v>28.798180512329424</v>
      </c>
      <c r="H60" s="42">
        <f t="shared" si="0"/>
        <v>99.388581343468573</v>
      </c>
      <c r="I60" s="49"/>
      <c r="J60" s="51"/>
    </row>
    <row r="61" spans="1:10" ht="32.25" customHeight="1" x14ac:dyDescent="0.2">
      <c r="A61" s="2"/>
      <c r="B61" s="26" t="s">
        <v>0</v>
      </c>
      <c r="C61" s="30">
        <v>1301</v>
      </c>
      <c r="D61" s="34">
        <v>4177</v>
      </c>
      <c r="E61" s="40">
        <v>1210.3</v>
      </c>
      <c r="F61" s="40">
        <v>1202.9000000000001</v>
      </c>
      <c r="G61" s="41">
        <f t="shared" si="1"/>
        <v>28.798180512329424</v>
      </c>
      <c r="H61" s="41">
        <f t="shared" si="0"/>
        <v>99.388581343468573</v>
      </c>
      <c r="I61" s="58" t="s">
        <v>82</v>
      </c>
      <c r="J61" s="63"/>
    </row>
    <row r="62" spans="1:10" s="11" customFormat="1" ht="24.75" customHeight="1" thickBot="1" x14ac:dyDescent="0.3">
      <c r="A62" s="10"/>
      <c r="B62" s="28" t="s">
        <v>54</v>
      </c>
      <c r="C62" s="32"/>
      <c r="D62" s="37">
        <f>SUM(D8+D20+D24+D31+D36+D38+D44+D47+D49+D54+D57+D60)</f>
        <v>5116037.0999999996</v>
      </c>
      <c r="E62" s="37">
        <f>E8+E18+E20+E24+E31+E36+E38+E44+E47+E49+E54+E57+E60</f>
        <v>6187374.7999999998</v>
      </c>
      <c r="F62" s="37">
        <f>F8+F18+F20+F24+F31+F36+F38+F44+F47+F49+F54+F57+F60</f>
        <v>5715781.5999999987</v>
      </c>
      <c r="G62" s="43">
        <f t="shared" si="1"/>
        <v>111.72283328437942</v>
      </c>
      <c r="H62" s="43">
        <f t="shared" si="0"/>
        <v>92.378137493788131</v>
      </c>
      <c r="I62" s="65"/>
      <c r="J62" s="66"/>
    </row>
    <row r="63" spans="1:10" ht="12.75" customHeight="1" x14ac:dyDescent="0.2">
      <c r="A63" s="3"/>
      <c r="B63" s="7"/>
      <c r="C63" s="7"/>
      <c r="D63" s="8"/>
      <c r="E63" s="8"/>
      <c r="F63" s="8"/>
      <c r="G63" s="8"/>
      <c r="H63" s="8"/>
      <c r="I63" s="9"/>
      <c r="J63" s="6"/>
    </row>
    <row r="64" spans="1:10" x14ac:dyDescent="0.2">
      <c r="B64" s="6"/>
      <c r="C64" s="6"/>
      <c r="D64" s="6"/>
      <c r="E64" s="6"/>
      <c r="F64" s="6"/>
      <c r="G64" s="6"/>
      <c r="H64" s="6"/>
      <c r="I64" s="6"/>
      <c r="J64" s="6"/>
    </row>
  </sheetData>
  <mergeCells count="11">
    <mergeCell ref="K6:S7"/>
    <mergeCell ref="B2:J2"/>
    <mergeCell ref="F4:F6"/>
    <mergeCell ref="G4:G6"/>
    <mergeCell ref="B4:B6"/>
    <mergeCell ref="C4:C6"/>
    <mergeCell ref="J4:J6"/>
    <mergeCell ref="D4:D6"/>
    <mergeCell ref="H4:H6"/>
    <mergeCell ref="I4:I6"/>
    <mergeCell ref="E4:E6"/>
  </mergeCells>
  <pageMargins left="0.39370078740157483" right="0.39370078740157483" top="0.98425196850393704" bottom="0.19685039370078741" header="0.51181102362204722" footer="0.51181102362204722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Пастух Лилия Вазимовна</dc:creator>
  <cp:lastModifiedBy>Войцехович Таисия Станиславовна</cp:lastModifiedBy>
  <cp:lastPrinted>2021-04-08T10:33:49Z</cp:lastPrinted>
  <dcterms:created xsi:type="dcterms:W3CDTF">2019-02-14T09:36:25Z</dcterms:created>
  <dcterms:modified xsi:type="dcterms:W3CDTF">2023-03-28T09:52:10Z</dcterms:modified>
</cp:coreProperties>
</file>