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  <sheet name="Лист1 (2)" sheetId="2" state="hidden" r:id="rId2"/>
  </sheets>
  <definedNames>
    <definedName name="_xlnm.Print_Titles" localSheetId="0">Лист1!$6:$8</definedName>
    <definedName name="_xlnm.Print_Titles" localSheetId="1">'Лист1 (2)'!$6:$8</definedName>
    <definedName name="_xlnm.Print_Area" localSheetId="0">Лист1!$A$1:$J$69</definedName>
    <definedName name="_xlnm.Print_Area" localSheetId="1">'Лист1 (2)'!$A$1:$S$66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" i="1" l="1"/>
  <c r="H59" i="1"/>
  <c r="E19" i="1" l="1"/>
  <c r="I21" i="1" l="1"/>
  <c r="I26" i="1"/>
  <c r="I34" i="1"/>
  <c r="I41" i="1"/>
  <c r="I47" i="1"/>
  <c r="I52" i="1"/>
  <c r="I57" i="1"/>
  <c r="I10" i="1"/>
  <c r="E10" i="1"/>
  <c r="J59" i="1" l="1"/>
  <c r="C10" i="1" l="1"/>
  <c r="C65" i="1"/>
  <c r="C62" i="1"/>
  <c r="C57" i="1"/>
  <c r="C52" i="1"/>
  <c r="C50" i="1"/>
  <c r="C47" i="1"/>
  <c r="C41" i="1"/>
  <c r="C39" i="1"/>
  <c r="C34" i="1"/>
  <c r="C26" i="1"/>
  <c r="C21" i="1"/>
  <c r="C9" i="1" l="1"/>
  <c r="J64" i="1"/>
  <c r="J56" i="1"/>
  <c r="J37" i="1"/>
  <c r="J29" i="1"/>
  <c r="J30" i="1"/>
  <c r="J31" i="1"/>
  <c r="J24" i="1"/>
  <c r="J20" i="1"/>
  <c r="J17" i="1"/>
  <c r="H24" i="1"/>
  <c r="H20" i="1"/>
  <c r="F24" i="1"/>
  <c r="F20" i="1"/>
  <c r="F16" i="1"/>
  <c r="F17" i="1"/>
  <c r="I65" i="1"/>
  <c r="G65" i="1"/>
  <c r="E65" i="1"/>
  <c r="I62" i="1"/>
  <c r="G62" i="1"/>
  <c r="E62" i="1"/>
  <c r="G57" i="1"/>
  <c r="E57" i="1"/>
  <c r="G52" i="1"/>
  <c r="E52" i="1"/>
  <c r="I50" i="1"/>
  <c r="G50" i="1"/>
  <c r="E50" i="1"/>
  <c r="G47" i="1"/>
  <c r="E47" i="1"/>
  <c r="G41" i="1"/>
  <c r="E41" i="1"/>
  <c r="I39" i="1"/>
  <c r="G39" i="1"/>
  <c r="E39" i="1"/>
  <c r="G34" i="1"/>
  <c r="E34" i="1"/>
  <c r="G21" i="1"/>
  <c r="E21" i="1"/>
  <c r="D19" i="1"/>
  <c r="I70" i="2" l="1"/>
  <c r="I69" i="2"/>
  <c r="G70" i="2"/>
  <c r="G69" i="2"/>
  <c r="E70" i="2"/>
  <c r="E69" i="2"/>
  <c r="F68" i="2"/>
  <c r="G68" i="2"/>
  <c r="H68" i="2"/>
  <c r="I68" i="2"/>
  <c r="E68" i="2"/>
  <c r="F67" i="2"/>
  <c r="G67" i="2"/>
  <c r="H67" i="2"/>
  <c r="I67" i="2"/>
  <c r="E67" i="2"/>
  <c r="J65" i="2"/>
  <c r="H65" i="2"/>
  <c r="F65" i="2"/>
  <c r="N64" i="2"/>
  <c r="M64" i="2"/>
  <c r="L64" i="2"/>
  <c r="J64" i="2"/>
  <c r="H64" i="2"/>
  <c r="D64" i="2"/>
  <c r="F64" i="2" s="1"/>
  <c r="H63" i="2"/>
  <c r="F63" i="2"/>
  <c r="J62" i="2"/>
  <c r="H62" i="2"/>
  <c r="F62" i="2"/>
  <c r="N61" i="2"/>
  <c r="M61" i="2"/>
  <c r="L61" i="2"/>
  <c r="J61" i="2"/>
  <c r="H61" i="2"/>
  <c r="F61" i="2"/>
  <c r="D61" i="2"/>
  <c r="J60" i="2"/>
  <c r="H60" i="2"/>
  <c r="F60" i="2"/>
  <c r="J59" i="2"/>
  <c r="H59" i="2"/>
  <c r="F59" i="2"/>
  <c r="J58" i="2"/>
  <c r="H58" i="2"/>
  <c r="F58" i="2"/>
  <c r="M57" i="2"/>
  <c r="I57" i="2"/>
  <c r="N57" i="2" s="1"/>
  <c r="G57" i="2"/>
  <c r="E57" i="2"/>
  <c r="H57" i="2" s="1"/>
  <c r="D57" i="2"/>
  <c r="H56" i="2"/>
  <c r="F56" i="2"/>
  <c r="J55" i="2"/>
  <c r="H55" i="2"/>
  <c r="F55" i="2"/>
  <c r="J54" i="2"/>
  <c r="H54" i="2"/>
  <c r="F54" i="2"/>
  <c r="H53" i="2"/>
  <c r="F53" i="2"/>
  <c r="N52" i="2"/>
  <c r="M52" i="2"/>
  <c r="L52" i="2"/>
  <c r="J52" i="2"/>
  <c r="H52" i="2"/>
  <c r="F52" i="2"/>
  <c r="D52" i="2"/>
  <c r="J51" i="2"/>
  <c r="H51" i="2"/>
  <c r="F51" i="2"/>
  <c r="N50" i="2"/>
  <c r="M50" i="2"/>
  <c r="L50" i="2"/>
  <c r="J50" i="2"/>
  <c r="H50" i="2"/>
  <c r="D50" i="2"/>
  <c r="F50" i="2" s="1"/>
  <c r="J49" i="2"/>
  <c r="H49" i="2"/>
  <c r="F49" i="2"/>
  <c r="J48" i="2"/>
  <c r="H48" i="2"/>
  <c r="F48" i="2"/>
  <c r="N47" i="2"/>
  <c r="M47" i="2"/>
  <c r="L47" i="2"/>
  <c r="J47" i="2"/>
  <c r="H47" i="2"/>
  <c r="D47" i="2"/>
  <c r="F47" i="2" s="1"/>
  <c r="J46" i="2"/>
  <c r="H46" i="2"/>
  <c r="F46" i="2"/>
  <c r="J45" i="2"/>
  <c r="H45" i="2"/>
  <c r="F45" i="2"/>
  <c r="J44" i="2"/>
  <c r="H44" i="2"/>
  <c r="F44" i="2"/>
  <c r="J43" i="2"/>
  <c r="H43" i="2"/>
  <c r="F43" i="2"/>
  <c r="J42" i="2"/>
  <c r="H42" i="2"/>
  <c r="F42" i="2"/>
  <c r="N41" i="2"/>
  <c r="M41" i="2"/>
  <c r="L41" i="2"/>
  <c r="J41" i="2"/>
  <c r="H41" i="2"/>
  <c r="D41" i="2"/>
  <c r="F41" i="2" s="1"/>
  <c r="J40" i="2"/>
  <c r="H40" i="2"/>
  <c r="F40" i="2"/>
  <c r="J39" i="2"/>
  <c r="H39" i="2"/>
  <c r="D39" i="2"/>
  <c r="F39" i="2" s="1"/>
  <c r="J38" i="2"/>
  <c r="H38" i="2"/>
  <c r="F38" i="2"/>
  <c r="H37" i="2"/>
  <c r="F37" i="2"/>
  <c r="J36" i="2"/>
  <c r="H36" i="2"/>
  <c r="F36" i="2"/>
  <c r="J35" i="2"/>
  <c r="H35" i="2"/>
  <c r="F35" i="2"/>
  <c r="N34" i="2"/>
  <c r="M34" i="2"/>
  <c r="L34" i="2"/>
  <c r="J34" i="2"/>
  <c r="H34" i="2"/>
  <c r="D34" i="2"/>
  <c r="F34" i="2" s="1"/>
  <c r="J33" i="2"/>
  <c r="H33" i="2"/>
  <c r="F33" i="2"/>
  <c r="J32" i="2"/>
  <c r="H32" i="2"/>
  <c r="F32" i="2"/>
  <c r="J31" i="2"/>
  <c r="H31" i="2"/>
  <c r="F31" i="2"/>
  <c r="H30" i="2"/>
  <c r="F30" i="2"/>
  <c r="J29" i="2"/>
  <c r="H29" i="2"/>
  <c r="F29" i="2"/>
  <c r="J28" i="2"/>
  <c r="H28" i="2"/>
  <c r="F28" i="2"/>
  <c r="J27" i="2"/>
  <c r="H27" i="2"/>
  <c r="F27" i="2"/>
  <c r="I26" i="2"/>
  <c r="N26" i="2" s="1"/>
  <c r="G26" i="2"/>
  <c r="J26" i="2" s="1"/>
  <c r="E26" i="2"/>
  <c r="D26" i="2"/>
  <c r="J25" i="2"/>
  <c r="H25" i="2"/>
  <c r="F25" i="2"/>
  <c r="H23" i="2"/>
  <c r="F23" i="2"/>
  <c r="J22" i="2"/>
  <c r="H22" i="2"/>
  <c r="F22" i="2"/>
  <c r="N21" i="2"/>
  <c r="M21" i="2"/>
  <c r="L21" i="2"/>
  <c r="J21" i="2"/>
  <c r="H21" i="2"/>
  <c r="D21" i="2"/>
  <c r="F21" i="2" s="1"/>
  <c r="J19" i="2"/>
  <c r="I19" i="2"/>
  <c r="H19" i="2"/>
  <c r="G19" i="2"/>
  <c r="F19" i="2"/>
  <c r="E19" i="2"/>
  <c r="D19" i="2"/>
  <c r="J18" i="2"/>
  <c r="H18" i="2"/>
  <c r="F18" i="2"/>
  <c r="J17" i="2"/>
  <c r="H17" i="2"/>
  <c r="F17" i="2"/>
  <c r="J15" i="2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I10" i="2"/>
  <c r="G10" i="2"/>
  <c r="H10" i="2" s="1"/>
  <c r="E10" i="2"/>
  <c r="L10" i="2" s="1"/>
  <c r="D10" i="2"/>
  <c r="C9" i="2"/>
  <c r="J57" i="2" l="1"/>
  <c r="I9" i="2"/>
  <c r="F57" i="2"/>
  <c r="H26" i="2"/>
  <c r="L26" i="2"/>
  <c r="F26" i="2"/>
  <c r="E9" i="2"/>
  <c r="E1048549" i="2" s="1"/>
  <c r="M10" i="2"/>
  <c r="G9" i="2"/>
  <c r="J9" i="2" s="1"/>
  <c r="F10" i="2"/>
  <c r="J10" i="2"/>
  <c r="D9" i="2"/>
  <c r="N10" i="2"/>
  <c r="M26" i="2"/>
  <c r="L57" i="2"/>
  <c r="G26" i="1"/>
  <c r="E26" i="1"/>
  <c r="G10" i="1"/>
  <c r="F9" i="2" l="1"/>
  <c r="H9" i="2"/>
  <c r="F60" i="1"/>
  <c r="H60" i="1"/>
  <c r="J60" i="1"/>
  <c r="J61" i="1"/>
  <c r="D10" i="1" l="1"/>
  <c r="D21" i="1" l="1"/>
  <c r="E9" i="1" l="1"/>
  <c r="F19" i="1"/>
  <c r="G19" i="1"/>
  <c r="G9" i="1" s="1"/>
  <c r="H19" i="1"/>
  <c r="I19" i="1"/>
  <c r="I9" i="1" s="1"/>
  <c r="J19" i="1"/>
  <c r="J22" i="1"/>
  <c r="H22" i="1"/>
  <c r="F22" i="1"/>
  <c r="J11" i="1" l="1"/>
  <c r="J12" i="1"/>
  <c r="J13" i="1"/>
  <c r="J14" i="1"/>
  <c r="J15" i="1"/>
  <c r="J18" i="1"/>
  <c r="J25" i="1"/>
  <c r="J27" i="1"/>
  <c r="J28" i="1"/>
  <c r="J32" i="1"/>
  <c r="J33" i="1"/>
  <c r="J35" i="1"/>
  <c r="J36" i="1"/>
  <c r="J38" i="1"/>
  <c r="J40" i="1"/>
  <c r="J42" i="1"/>
  <c r="J43" i="1"/>
  <c r="J44" i="1"/>
  <c r="J45" i="1"/>
  <c r="J46" i="1"/>
  <c r="J48" i="1"/>
  <c r="J49" i="1"/>
  <c r="J51" i="1"/>
  <c r="J54" i="1"/>
  <c r="J55" i="1"/>
  <c r="J58" i="1"/>
  <c r="J63" i="1"/>
  <c r="J66" i="1"/>
  <c r="H11" i="1"/>
  <c r="H12" i="1"/>
  <c r="H13" i="1"/>
  <c r="H14" i="1"/>
  <c r="H15" i="1"/>
  <c r="H17" i="1"/>
  <c r="H18" i="1"/>
  <c r="H23" i="1"/>
  <c r="H25" i="1"/>
  <c r="H27" i="1"/>
  <c r="H28" i="1"/>
  <c r="H29" i="1"/>
  <c r="H30" i="1"/>
  <c r="H31" i="1"/>
  <c r="H32" i="1"/>
  <c r="H33" i="1"/>
  <c r="H35" i="1"/>
  <c r="H36" i="1"/>
  <c r="H37" i="1"/>
  <c r="H38" i="1"/>
  <c r="H40" i="1"/>
  <c r="H42" i="1"/>
  <c r="H43" i="1"/>
  <c r="H44" i="1"/>
  <c r="H45" i="1"/>
  <c r="H46" i="1"/>
  <c r="H48" i="1"/>
  <c r="H49" i="1"/>
  <c r="H51" i="1"/>
  <c r="H53" i="1"/>
  <c r="H54" i="1"/>
  <c r="H55" i="1"/>
  <c r="H56" i="1"/>
  <c r="H58" i="1"/>
  <c r="H61" i="1"/>
  <c r="H63" i="1"/>
  <c r="H64" i="1"/>
  <c r="H66" i="1"/>
  <c r="F11" i="1"/>
  <c r="F12" i="1"/>
  <c r="F13" i="1"/>
  <c r="F14" i="1"/>
  <c r="F15" i="1"/>
  <c r="F18" i="1"/>
  <c r="F23" i="1"/>
  <c r="F25" i="1"/>
  <c r="F27" i="1"/>
  <c r="F28" i="1"/>
  <c r="F29" i="1"/>
  <c r="F30" i="1"/>
  <c r="F31" i="1"/>
  <c r="F32" i="1"/>
  <c r="F33" i="1"/>
  <c r="F35" i="1"/>
  <c r="F36" i="1"/>
  <c r="F37" i="1"/>
  <c r="F38" i="1"/>
  <c r="F40" i="1"/>
  <c r="F42" i="1"/>
  <c r="F43" i="1"/>
  <c r="F44" i="1"/>
  <c r="F45" i="1"/>
  <c r="F46" i="1"/>
  <c r="F48" i="1"/>
  <c r="F49" i="1"/>
  <c r="F51" i="1"/>
  <c r="F53" i="1"/>
  <c r="F54" i="1"/>
  <c r="F55" i="1"/>
  <c r="F56" i="1"/>
  <c r="F58" i="1"/>
  <c r="F61" i="1"/>
  <c r="F63" i="1"/>
  <c r="F64" i="1"/>
  <c r="F66" i="1"/>
  <c r="D26" i="1" l="1"/>
  <c r="D65" i="1" l="1"/>
  <c r="D62" i="1"/>
  <c r="D57" i="1"/>
  <c r="D52" i="1"/>
  <c r="D50" i="1"/>
  <c r="D47" i="1"/>
  <c r="F47" i="1" s="1"/>
  <c r="D41" i="1"/>
  <c r="D39" i="1"/>
  <c r="D34" i="1"/>
  <c r="D9" i="1" l="1"/>
  <c r="J50" i="1" l="1"/>
  <c r="J39" i="1"/>
  <c r="J65" i="1"/>
  <c r="H65" i="1"/>
  <c r="F65" i="1"/>
  <c r="J62" i="1"/>
  <c r="H62" i="1"/>
  <c r="F62" i="1"/>
  <c r="J57" i="1"/>
  <c r="H57" i="1"/>
  <c r="F57" i="1"/>
  <c r="J52" i="1"/>
  <c r="H52" i="1"/>
  <c r="F52" i="1"/>
  <c r="H50" i="1"/>
  <c r="F50" i="1"/>
  <c r="J47" i="1"/>
  <c r="H47" i="1"/>
  <c r="J41" i="1"/>
  <c r="H41" i="1"/>
  <c r="F41" i="1"/>
  <c r="H39" i="1"/>
  <c r="F39" i="1"/>
  <c r="J34" i="1"/>
  <c r="H34" i="1"/>
  <c r="F34" i="1"/>
  <c r="H9" i="1" l="1"/>
  <c r="J9" i="1"/>
  <c r="F9" i="1"/>
  <c r="J21" i="1"/>
  <c r="H21" i="1"/>
  <c r="F21" i="1"/>
  <c r="J26" i="1"/>
  <c r="H26" i="1"/>
  <c r="F26" i="1"/>
  <c r="F10" i="1"/>
  <c r="J10" i="1"/>
  <c r="H10" i="1"/>
  <c r="E1048550" i="1"/>
</calcChain>
</file>

<file path=xl/sharedStrings.xml><?xml version="1.0" encoding="utf-8"?>
<sst xmlns="http://schemas.openxmlformats.org/spreadsheetml/2006/main" count="244" uniqueCount="129">
  <si>
    <t>тыс. рублей</t>
  </si>
  <si>
    <t>Код</t>
  </si>
  <si>
    <t>Наименование</t>
  </si>
  <si>
    <t>отчет</t>
  </si>
  <si>
    <t>проект</t>
  </si>
  <si>
    <t>РАСХОДЫ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</si>
  <si>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</si>
  <si>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</si>
  <si>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</si>
  <si>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</si>
  <si>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</si>
  <si>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</si>
  <si>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</si>
  <si>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</si>
  <si>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</si>
  <si>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Органы юстиции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</si>
  <si>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</si>
  <si>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</si>
  <si>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Общеэкономические вопросы</t>
  </si>
  <si>
    <t>Сельское хозяйство и рыболовство</t>
  </si>
  <si>
    <t>Лесное хозяйство</t>
  </si>
  <si>
    <t>Транспорт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</si>
  <si>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</si>
  <si>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</si>
  <si>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</si>
  <si>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</si>
  <si>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</si>
  <si>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</si>
  <si>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</si>
  <si>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</si>
  <si>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</si>
  <si>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</si>
  <si>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</si>
  <si>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</si>
  <si>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</si>
  <si>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</si>
  <si>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</si>
  <si>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</si>
  <si>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</si>
  <si>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</si>
  <si>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Здравоохранение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</si>
  <si>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</si>
  <si>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</si>
  <si>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</si>
  <si>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</si>
  <si>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</si>
  <si>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</si>
  <si>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</si>
  <si>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</si>
  <si>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Другие вопросы в области физической культуры и спорта</t>
  </si>
  <si>
    <t>Средства массовой информации</t>
  </si>
  <si>
    <t>Периодическая печать и издательства</t>
  </si>
  <si>
    <t>Другие вопросы в области средств массовой информации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</si>
  <si>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</si>
  <si>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</si>
  <si>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0100</t>
  </si>
  <si>
    <t>0102</t>
  </si>
  <si>
    <t>0103</t>
  </si>
  <si>
    <t>0104</t>
  </si>
  <si>
    <t>0105</t>
  </si>
  <si>
    <t>0106</t>
  </si>
  <si>
    <t>0111</t>
  </si>
  <si>
    <t>0113</t>
  </si>
  <si>
    <t>0300</t>
  </si>
  <si>
    <t>0304</t>
  </si>
  <si>
    <t>0309</t>
  </si>
  <si>
    <t>0314</t>
  </si>
  <si>
    <t>0400</t>
  </si>
  <si>
    <t>0401</t>
  </si>
  <si>
    <t>0405</t>
  </si>
  <si>
    <t>0407</t>
  </si>
  <si>
    <t>0408</t>
  </si>
  <si>
    <t>0409</t>
  </si>
  <si>
    <t>0410</t>
  </si>
  <si>
    <t>0412</t>
  </si>
  <si>
    <t>0500</t>
  </si>
  <si>
    <t>0501</t>
  </si>
  <si>
    <t>0502</t>
  </si>
  <si>
    <t>0503</t>
  </si>
  <si>
    <t>0505</t>
  </si>
  <si>
    <t>0600</t>
  </si>
  <si>
    <t>0605</t>
  </si>
  <si>
    <t>0700</t>
  </si>
  <si>
    <t>0701</t>
  </si>
  <si>
    <t>0702</t>
  </si>
  <si>
    <t>0707</t>
  </si>
  <si>
    <t>0709</t>
  </si>
  <si>
    <t>0800</t>
  </si>
  <si>
    <t>0801</t>
  </si>
  <si>
    <t>0804</t>
  </si>
  <si>
    <t>0900</t>
  </si>
  <si>
    <t>0909</t>
  </si>
  <si>
    <t>0703</t>
  </si>
  <si>
    <t>Дополнительное образование детей</t>
  </si>
  <si>
    <t>к пояснительной записке</t>
  </si>
  <si>
    <t>Приложение 2</t>
  </si>
  <si>
    <t>2022 год</t>
  </si>
  <si>
    <t>2023 год</t>
  </si>
  <si>
    <t>ожидаемое исполнение</t>
  </si>
  <si>
    <t>2024 год</t>
  </si>
  <si>
    <t>% к 2023 году</t>
  </si>
  <si>
    <t>2025 год</t>
  </si>
  <si>
    <t>% к 2024 году</t>
  </si>
  <si>
    <t>0200</t>
  </si>
  <si>
    <t>Национальная оборона</t>
  </si>
  <si>
    <t>0203</t>
  </si>
  <si>
    <t>Мобилизационная и вневойсковая подготовка</t>
  </si>
  <si>
    <t>0107</t>
  </si>
  <si>
    <t>Обеспечение проведения выборов и референдумов</t>
  </si>
  <si>
    <t>Сведения о расходах бюджета городского округа  Мегион Ханты-Мансийского автономного округа-Югры по разделам и подразделам классификации расходов  на 2024 год и плановый период 2025 и 2026 годов в сравнении с ожидаемым исполнением за текущий финансовый год и данными за 2022 отчетный финансовый год</t>
  </si>
  <si>
    <t>2026 год</t>
  </si>
  <si>
    <t>% к 2025 году</t>
  </si>
  <si>
    <t xml:space="preserve"> 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</si>
  <si>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</si>
  <si>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</si>
  <si>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Спорт высших достижений</t>
  </si>
  <si>
    <t>01</t>
  </si>
  <si>
    <t>03</t>
  </si>
  <si>
    <t>04</t>
  </si>
  <si>
    <t>05</t>
  </si>
  <si>
    <t>07</t>
  </si>
  <si>
    <t>социально культурная сфера (07,08,09,10,11)</t>
  </si>
  <si>
    <t>прочие(</t>
  </si>
  <si>
    <t>2027 год</t>
  </si>
  <si>
    <t>% к 2026 году</t>
  </si>
  <si>
    <t>Массовый спорт</t>
  </si>
  <si>
    <t>Сведения о расходах бюджета городского округа  Мегион Ханты-Мансийского автономного округа-Югры по разделам и подразделам классификации расходов  на 2026 год и плановый период 2027 и 2028 годов в сравнении с ожидаемым исполнением за текущий финансовый год и данными за 2024 отчетный финансовый год</t>
  </si>
  <si>
    <t>2028 год</t>
  </si>
  <si>
    <t>% к 2027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</si>
</sst>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;[Red]\-#,##0.0;0.0"/>
    <numFmt numFmtId="166" formatCode="0.0"/>
  </numFmts>
  <fonts count="16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 CE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12" fillId="0" borderId="0"/>
    <xf numFmtId="0" fontId="12" fillId="0" borderId="0"/>
  </cellStyleXfs>
  <cellXfs count="53">
    <xf numFmtId="0" fontId="0" fillId="0" borderId="0" xfId="0"/>
    <xf numFmtId="0" fontId="1" fillId="0" borderId="0" xfId="0" applyFont="1" applyFill="1"/>
    <xf numFmtId="0" fontId="1" fillId="0" borderId="0" xfId="0" applyFont="1" applyFill="1" applyAlignment="1"/>
    <xf numFmtId="0" fontId="3" fillId="0" borderId="0" xfId="0" applyFont="1" applyFill="1"/>
    <xf numFmtId="0" fontId="4" fillId="0" borderId="0" xfId="0" applyFont="1" applyFill="1" applyAlignment="1">
      <alignment horizontal="right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10" fillId="0" borderId="1" xfId="0" applyFont="1" applyFill="1" applyBorder="1"/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vertical="center" wrapText="1"/>
    </xf>
    <xf numFmtId="164" fontId="9" fillId="0" borderId="1" xfId="0" applyNumberFormat="1" applyFont="1" applyFill="1" applyBorder="1" applyAlignment="1" applyProtection="1">
      <alignment horizontal="center" vertical="center"/>
      <protection locked="0"/>
    </xf>
    <xf numFmtId="164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65" fontId="13" fillId="0" borderId="2" xfId="3" applyNumberFormat="1" applyFont="1" applyFill="1" applyBorder="1" applyAlignment="1" applyProtection="1">
      <alignment horizontal="center" vertical="center"/>
      <protection hidden="1"/>
    </xf>
    <xf numFmtId="165" fontId="13" fillId="0" borderId="2" xfId="0" applyNumberFormat="1" applyFont="1" applyFill="1" applyBorder="1" applyAlignment="1" applyProtection="1">
      <alignment horizontal="center" vertical="center"/>
      <protection hidden="1"/>
    </xf>
    <xf numFmtId="4" fontId="1" fillId="0" borderId="0" xfId="0" applyNumberFormat="1" applyFont="1" applyFill="1"/>
    <xf numFmtId="0" fontId="1" fillId="0" borderId="0" xfId="0" applyFont="1" applyFill="1" applyAlignment="1">
      <alignment wrapText="1"/>
    </xf>
    <xf numFmtId="166" fontId="9" fillId="0" borderId="1" xfId="0" applyNumberFormat="1" applyFont="1" applyFill="1" applyBorder="1" applyAlignment="1">
      <alignment horizontal="center"/>
    </xf>
    <xf numFmtId="165" fontId="13" fillId="0" borderId="1" xfId="3" applyNumberFormat="1" applyFont="1" applyFill="1" applyBorder="1" applyAlignment="1" applyProtection="1">
      <alignment horizontal="center" vertical="center"/>
      <protection hidden="1"/>
    </xf>
    <xf numFmtId="165" fontId="2" fillId="0" borderId="1" xfId="3" applyNumberFormat="1" applyFont="1" applyFill="1" applyBorder="1" applyAlignment="1" applyProtection="1">
      <alignment horizontal="center" vertical="center"/>
      <protection hidden="1"/>
    </xf>
    <xf numFmtId="165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>
      <alignment horizontal="center"/>
    </xf>
    <xf numFmtId="164" fontId="1" fillId="0" borderId="0" xfId="0" applyNumberFormat="1" applyFont="1" applyFill="1"/>
    <xf numFmtId="166" fontId="1" fillId="0" borderId="0" xfId="0" applyNumberFormat="1" applyFont="1" applyFill="1"/>
    <xf numFmtId="166" fontId="3" fillId="0" borderId="0" xfId="0" applyNumberFormat="1" applyFont="1" applyFill="1"/>
    <xf numFmtId="49" fontId="1" fillId="0" borderId="0" xfId="0" applyNumberFormat="1" applyFont="1" applyFill="1" applyAlignment="1">
      <alignment horizontal="right"/>
    </xf>
    <xf numFmtId="49" fontId="3" fillId="0" borderId="0" xfId="0" applyNumberFormat="1" applyFont="1" applyFill="1" applyAlignment="1">
      <alignment horizontal="right"/>
    </xf>
    <xf numFmtId="164" fontId="9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165" fontId="13" fillId="0" borderId="1" xfId="2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4" fontId="9" fillId="0" borderId="1" xfId="0" applyNumberFormat="1" applyFont="1" applyFill="1" applyBorder="1" applyAlignment="1">
      <alignment horizontal="center"/>
    </xf>
    <xf numFmtId="164" fontId="9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Alignment="1" applyProtection="1">
      <alignment horizontal="center" wrapText="1"/>
      <protection locked="0"/>
    </xf>
    <xf numFmtId="0" fontId="8" fillId="0" borderId="1" xfId="0" applyFont="1" applyFill="1" applyBorder="1" applyAlignment="1">
      <alignment horizontal="center"/>
    </xf>
    <xf numFmtId="0" fontId="6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</cellXfs>
  <cellStyles count="4">
    <cellStyle name="Обычный" xfId="0" builtinId="0"/>
    <cellStyle name="Обычный 2" xfId="2"/>
    <cellStyle name="Обычный 3" xfId="3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50"/>
  <sheetViews>
    <sheetView tabSelected="1" zoomScale="90" zoomScaleNormal="9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G14" sqref="G14"/>
    </sheetView>
  </sheetViews>
  <sheetFormatPr defaultRowHeight="15"/>
  <cols>
    <col min="1" max="1" width="11.140625" style="1" customWidth="1"/>
    <col min="2" max="2" width="73.7109375" style="1" customWidth="1"/>
    <col min="3" max="3" width="18.7109375" style="1" customWidth="1"/>
    <col min="4" max="4" width="16" style="1" customWidth="1"/>
    <col min="5" max="5" width="16.28515625" style="1" customWidth="1"/>
    <col min="6" max="6" width="13.28515625" style="1" customWidth="1"/>
    <col min="7" max="7" width="16" style="1" customWidth="1"/>
    <col min="8" max="8" width="12" style="1" customWidth="1"/>
    <col min="9" max="9" width="16" style="1" customWidth="1"/>
    <col min="10" max="10" width="14.42578125" style="1" customWidth="1"/>
    <col min="11" max="11" width="9.140625" style="1"/>
    <col min="12" max="12" width="14.85546875" style="1" customWidth="1"/>
    <col min="13" max="253" width="9.140625" style="1"/>
    <col min="254" max="254" width="63.42578125" style="1" customWidth="1"/>
    <col min="255" max="255" width="22.140625" style="1" customWidth="1"/>
    <col min="256" max="256" width="17.140625" style="1" customWidth="1"/>
    <col min="257" max="257" width="16.28515625" style="1" customWidth="1"/>
    <col min="258" max="258" width="16" style="1" customWidth="1"/>
    <col min="259" max="259" width="29.42578125" style="1" customWidth="1"/>
    <col min="260" max="509" width="9.140625" style="1"/>
    <col min="510" max="510" width="63.42578125" style="1" customWidth="1"/>
    <col min="511" max="511" width="22.140625" style="1" customWidth="1"/>
    <col min="512" max="512" width="17.140625" style="1" customWidth="1"/>
    <col min="513" max="513" width="16.28515625" style="1" customWidth="1"/>
    <col min="514" max="514" width="16" style="1" customWidth="1"/>
    <col min="515" max="515" width="29.42578125" style="1" customWidth="1"/>
    <col min="516" max="765" width="9.140625" style="1"/>
    <col min="766" max="766" width="63.42578125" style="1" customWidth="1"/>
    <col min="767" max="767" width="22.140625" style="1" customWidth="1"/>
    <col min="768" max="768" width="17.140625" style="1" customWidth="1"/>
    <col min="769" max="769" width="16.28515625" style="1" customWidth="1"/>
    <col min="770" max="770" width="16" style="1" customWidth="1"/>
    <col min="771" max="771" width="29.42578125" style="1" customWidth="1"/>
    <col min="772" max="1021" width="9.140625" style="1"/>
    <col min="1022" max="1022" width="63.42578125" style="1" customWidth="1"/>
    <col min="1023" max="1023" width="22.140625" style="1" customWidth="1"/>
    <col min="1024" max="1024" width="17.140625" style="1" customWidth="1"/>
    <col min="1025" max="1025" width="16.28515625" style="1" customWidth="1"/>
    <col min="1026" max="1026" width="16" style="1" customWidth="1"/>
    <col min="1027" max="1027" width="29.42578125" style="1" customWidth="1"/>
    <col min="1028" max="1277" width="9.140625" style="1"/>
    <col min="1278" max="1278" width="63.42578125" style="1" customWidth="1"/>
    <col min="1279" max="1279" width="22.140625" style="1" customWidth="1"/>
    <col min="1280" max="1280" width="17.140625" style="1" customWidth="1"/>
    <col min="1281" max="1281" width="16.28515625" style="1" customWidth="1"/>
    <col min="1282" max="1282" width="16" style="1" customWidth="1"/>
    <col min="1283" max="1283" width="29.42578125" style="1" customWidth="1"/>
    <col min="1284" max="1533" width="9.140625" style="1"/>
    <col min="1534" max="1534" width="63.42578125" style="1" customWidth="1"/>
    <col min="1535" max="1535" width="22.140625" style="1" customWidth="1"/>
    <col min="1536" max="1536" width="17.140625" style="1" customWidth="1"/>
    <col min="1537" max="1537" width="16.28515625" style="1" customWidth="1"/>
    <col min="1538" max="1538" width="16" style="1" customWidth="1"/>
    <col min="1539" max="1539" width="29.42578125" style="1" customWidth="1"/>
    <col min="1540" max="1789" width="9.140625" style="1"/>
    <col min="1790" max="1790" width="63.42578125" style="1" customWidth="1"/>
    <col min="1791" max="1791" width="22.140625" style="1" customWidth="1"/>
    <col min="1792" max="1792" width="17.140625" style="1" customWidth="1"/>
    <col min="1793" max="1793" width="16.28515625" style="1" customWidth="1"/>
    <col min="1794" max="1794" width="16" style="1" customWidth="1"/>
    <col min="1795" max="1795" width="29.42578125" style="1" customWidth="1"/>
    <col min="1796" max="2045" width="9.140625" style="1"/>
    <col min="2046" max="2046" width="63.42578125" style="1" customWidth="1"/>
    <col min="2047" max="2047" width="22.140625" style="1" customWidth="1"/>
    <col min="2048" max="2048" width="17.140625" style="1" customWidth="1"/>
    <col min="2049" max="2049" width="16.28515625" style="1" customWidth="1"/>
    <col min="2050" max="2050" width="16" style="1" customWidth="1"/>
    <col min="2051" max="2051" width="29.42578125" style="1" customWidth="1"/>
    <col min="2052" max="2301" width="9.140625" style="1"/>
    <col min="2302" max="2302" width="63.42578125" style="1" customWidth="1"/>
    <col min="2303" max="2303" width="22.140625" style="1" customWidth="1"/>
    <col min="2304" max="2304" width="17.140625" style="1" customWidth="1"/>
    <col min="2305" max="2305" width="16.28515625" style="1" customWidth="1"/>
    <col min="2306" max="2306" width="16" style="1" customWidth="1"/>
    <col min="2307" max="2307" width="29.42578125" style="1" customWidth="1"/>
    <col min="2308" max="2557" width="9.140625" style="1"/>
    <col min="2558" max="2558" width="63.42578125" style="1" customWidth="1"/>
    <col min="2559" max="2559" width="22.140625" style="1" customWidth="1"/>
    <col min="2560" max="2560" width="17.140625" style="1" customWidth="1"/>
    <col min="2561" max="2561" width="16.28515625" style="1" customWidth="1"/>
    <col min="2562" max="2562" width="16" style="1" customWidth="1"/>
    <col min="2563" max="2563" width="29.42578125" style="1" customWidth="1"/>
    <col min="2564" max="2813" width="9.140625" style="1"/>
    <col min="2814" max="2814" width="63.42578125" style="1" customWidth="1"/>
    <col min="2815" max="2815" width="22.140625" style="1" customWidth="1"/>
    <col min="2816" max="2816" width="17.140625" style="1" customWidth="1"/>
    <col min="2817" max="2817" width="16.28515625" style="1" customWidth="1"/>
    <col min="2818" max="2818" width="16" style="1" customWidth="1"/>
    <col min="2819" max="2819" width="29.42578125" style="1" customWidth="1"/>
    <col min="2820" max="3069" width="9.140625" style="1"/>
    <col min="3070" max="3070" width="63.42578125" style="1" customWidth="1"/>
    <col min="3071" max="3071" width="22.140625" style="1" customWidth="1"/>
    <col min="3072" max="3072" width="17.140625" style="1" customWidth="1"/>
    <col min="3073" max="3073" width="16.28515625" style="1" customWidth="1"/>
    <col min="3074" max="3074" width="16" style="1" customWidth="1"/>
    <col min="3075" max="3075" width="29.42578125" style="1" customWidth="1"/>
    <col min="3076" max="3325" width="9.140625" style="1"/>
    <col min="3326" max="3326" width="63.42578125" style="1" customWidth="1"/>
    <col min="3327" max="3327" width="22.140625" style="1" customWidth="1"/>
    <col min="3328" max="3328" width="17.140625" style="1" customWidth="1"/>
    <col min="3329" max="3329" width="16.28515625" style="1" customWidth="1"/>
    <col min="3330" max="3330" width="16" style="1" customWidth="1"/>
    <col min="3331" max="3331" width="29.42578125" style="1" customWidth="1"/>
    <col min="3332" max="3581" width="9.140625" style="1"/>
    <col min="3582" max="3582" width="63.42578125" style="1" customWidth="1"/>
    <col min="3583" max="3583" width="22.140625" style="1" customWidth="1"/>
    <col min="3584" max="3584" width="17.140625" style="1" customWidth="1"/>
    <col min="3585" max="3585" width="16.28515625" style="1" customWidth="1"/>
    <col min="3586" max="3586" width="16" style="1" customWidth="1"/>
    <col min="3587" max="3587" width="29.42578125" style="1" customWidth="1"/>
    <col min="3588" max="3837" width="9.140625" style="1"/>
    <col min="3838" max="3838" width="63.42578125" style="1" customWidth="1"/>
    <col min="3839" max="3839" width="22.140625" style="1" customWidth="1"/>
    <col min="3840" max="3840" width="17.140625" style="1" customWidth="1"/>
    <col min="3841" max="3841" width="16.28515625" style="1" customWidth="1"/>
    <col min="3842" max="3842" width="16" style="1" customWidth="1"/>
    <col min="3843" max="3843" width="29.42578125" style="1" customWidth="1"/>
    <col min="3844" max="4093" width="9.140625" style="1"/>
    <col min="4094" max="4094" width="63.42578125" style="1" customWidth="1"/>
    <col min="4095" max="4095" width="22.140625" style="1" customWidth="1"/>
    <col min="4096" max="4096" width="17.140625" style="1" customWidth="1"/>
    <col min="4097" max="4097" width="16.28515625" style="1" customWidth="1"/>
    <col min="4098" max="4098" width="16" style="1" customWidth="1"/>
    <col min="4099" max="4099" width="29.42578125" style="1" customWidth="1"/>
    <col min="4100" max="4349" width="9.140625" style="1"/>
    <col min="4350" max="4350" width="63.42578125" style="1" customWidth="1"/>
    <col min="4351" max="4351" width="22.140625" style="1" customWidth="1"/>
    <col min="4352" max="4352" width="17.140625" style="1" customWidth="1"/>
    <col min="4353" max="4353" width="16.28515625" style="1" customWidth="1"/>
    <col min="4354" max="4354" width="16" style="1" customWidth="1"/>
    <col min="4355" max="4355" width="29.42578125" style="1" customWidth="1"/>
    <col min="4356" max="4605" width="9.140625" style="1"/>
    <col min="4606" max="4606" width="63.42578125" style="1" customWidth="1"/>
    <col min="4607" max="4607" width="22.140625" style="1" customWidth="1"/>
    <col min="4608" max="4608" width="17.140625" style="1" customWidth="1"/>
    <col min="4609" max="4609" width="16.28515625" style="1" customWidth="1"/>
    <col min="4610" max="4610" width="16" style="1" customWidth="1"/>
    <col min="4611" max="4611" width="29.42578125" style="1" customWidth="1"/>
    <col min="4612" max="4861" width="9.140625" style="1"/>
    <col min="4862" max="4862" width="63.42578125" style="1" customWidth="1"/>
    <col min="4863" max="4863" width="22.140625" style="1" customWidth="1"/>
    <col min="4864" max="4864" width="17.140625" style="1" customWidth="1"/>
    <col min="4865" max="4865" width="16.28515625" style="1" customWidth="1"/>
    <col min="4866" max="4866" width="16" style="1" customWidth="1"/>
    <col min="4867" max="4867" width="29.42578125" style="1" customWidth="1"/>
    <col min="4868" max="5117" width="9.140625" style="1"/>
    <col min="5118" max="5118" width="63.42578125" style="1" customWidth="1"/>
    <col min="5119" max="5119" width="22.140625" style="1" customWidth="1"/>
    <col min="5120" max="5120" width="17.140625" style="1" customWidth="1"/>
    <col min="5121" max="5121" width="16.28515625" style="1" customWidth="1"/>
    <col min="5122" max="5122" width="16" style="1" customWidth="1"/>
    <col min="5123" max="5123" width="29.42578125" style="1" customWidth="1"/>
    <col min="5124" max="5373" width="9.140625" style="1"/>
    <col min="5374" max="5374" width="63.42578125" style="1" customWidth="1"/>
    <col min="5375" max="5375" width="22.140625" style="1" customWidth="1"/>
    <col min="5376" max="5376" width="17.140625" style="1" customWidth="1"/>
    <col min="5377" max="5377" width="16.28515625" style="1" customWidth="1"/>
    <col min="5378" max="5378" width="16" style="1" customWidth="1"/>
    <col min="5379" max="5379" width="29.42578125" style="1" customWidth="1"/>
    <col min="5380" max="5629" width="9.140625" style="1"/>
    <col min="5630" max="5630" width="63.42578125" style="1" customWidth="1"/>
    <col min="5631" max="5631" width="22.140625" style="1" customWidth="1"/>
    <col min="5632" max="5632" width="17.140625" style="1" customWidth="1"/>
    <col min="5633" max="5633" width="16.28515625" style="1" customWidth="1"/>
    <col min="5634" max="5634" width="16" style="1" customWidth="1"/>
    <col min="5635" max="5635" width="29.42578125" style="1" customWidth="1"/>
    <col min="5636" max="5885" width="9.140625" style="1"/>
    <col min="5886" max="5886" width="63.42578125" style="1" customWidth="1"/>
    <col min="5887" max="5887" width="22.140625" style="1" customWidth="1"/>
    <col min="5888" max="5888" width="17.140625" style="1" customWidth="1"/>
    <col min="5889" max="5889" width="16.28515625" style="1" customWidth="1"/>
    <col min="5890" max="5890" width="16" style="1" customWidth="1"/>
    <col min="5891" max="5891" width="29.42578125" style="1" customWidth="1"/>
    <col min="5892" max="6141" width="9.140625" style="1"/>
    <col min="6142" max="6142" width="63.42578125" style="1" customWidth="1"/>
    <col min="6143" max="6143" width="22.140625" style="1" customWidth="1"/>
    <col min="6144" max="6144" width="17.140625" style="1" customWidth="1"/>
    <col min="6145" max="6145" width="16.28515625" style="1" customWidth="1"/>
    <col min="6146" max="6146" width="16" style="1" customWidth="1"/>
    <col min="6147" max="6147" width="29.42578125" style="1" customWidth="1"/>
    <col min="6148" max="6397" width="9.140625" style="1"/>
    <col min="6398" max="6398" width="63.42578125" style="1" customWidth="1"/>
    <col min="6399" max="6399" width="22.140625" style="1" customWidth="1"/>
    <col min="6400" max="6400" width="17.140625" style="1" customWidth="1"/>
    <col min="6401" max="6401" width="16.28515625" style="1" customWidth="1"/>
    <col min="6402" max="6402" width="16" style="1" customWidth="1"/>
    <col min="6403" max="6403" width="29.42578125" style="1" customWidth="1"/>
    <col min="6404" max="6653" width="9.140625" style="1"/>
    <col min="6654" max="6654" width="63.42578125" style="1" customWidth="1"/>
    <col min="6655" max="6655" width="22.140625" style="1" customWidth="1"/>
    <col min="6656" max="6656" width="17.140625" style="1" customWidth="1"/>
    <col min="6657" max="6657" width="16.28515625" style="1" customWidth="1"/>
    <col min="6658" max="6658" width="16" style="1" customWidth="1"/>
    <col min="6659" max="6659" width="29.42578125" style="1" customWidth="1"/>
    <col min="6660" max="6909" width="9.140625" style="1"/>
    <col min="6910" max="6910" width="63.42578125" style="1" customWidth="1"/>
    <col min="6911" max="6911" width="22.140625" style="1" customWidth="1"/>
    <col min="6912" max="6912" width="17.140625" style="1" customWidth="1"/>
    <col min="6913" max="6913" width="16.28515625" style="1" customWidth="1"/>
    <col min="6914" max="6914" width="16" style="1" customWidth="1"/>
    <col min="6915" max="6915" width="29.42578125" style="1" customWidth="1"/>
    <col min="6916" max="7165" width="9.140625" style="1"/>
    <col min="7166" max="7166" width="63.42578125" style="1" customWidth="1"/>
    <col min="7167" max="7167" width="22.140625" style="1" customWidth="1"/>
    <col min="7168" max="7168" width="17.140625" style="1" customWidth="1"/>
    <col min="7169" max="7169" width="16.28515625" style="1" customWidth="1"/>
    <col min="7170" max="7170" width="16" style="1" customWidth="1"/>
    <col min="7171" max="7171" width="29.42578125" style="1" customWidth="1"/>
    <col min="7172" max="7421" width="9.140625" style="1"/>
    <col min="7422" max="7422" width="63.42578125" style="1" customWidth="1"/>
    <col min="7423" max="7423" width="22.140625" style="1" customWidth="1"/>
    <col min="7424" max="7424" width="17.140625" style="1" customWidth="1"/>
    <col min="7425" max="7425" width="16.28515625" style="1" customWidth="1"/>
    <col min="7426" max="7426" width="16" style="1" customWidth="1"/>
    <col min="7427" max="7427" width="29.42578125" style="1" customWidth="1"/>
    <col min="7428" max="7677" width="9.140625" style="1"/>
    <col min="7678" max="7678" width="63.42578125" style="1" customWidth="1"/>
    <col min="7679" max="7679" width="22.140625" style="1" customWidth="1"/>
    <col min="7680" max="7680" width="17.140625" style="1" customWidth="1"/>
    <col min="7681" max="7681" width="16.28515625" style="1" customWidth="1"/>
    <col min="7682" max="7682" width="16" style="1" customWidth="1"/>
    <col min="7683" max="7683" width="29.42578125" style="1" customWidth="1"/>
    <col min="7684" max="7933" width="9.140625" style="1"/>
    <col min="7934" max="7934" width="63.42578125" style="1" customWidth="1"/>
    <col min="7935" max="7935" width="22.140625" style="1" customWidth="1"/>
    <col min="7936" max="7936" width="17.140625" style="1" customWidth="1"/>
    <col min="7937" max="7937" width="16.28515625" style="1" customWidth="1"/>
    <col min="7938" max="7938" width="16" style="1" customWidth="1"/>
    <col min="7939" max="7939" width="29.42578125" style="1" customWidth="1"/>
    <col min="7940" max="8189" width="9.140625" style="1"/>
    <col min="8190" max="8190" width="63.42578125" style="1" customWidth="1"/>
    <col min="8191" max="8191" width="22.140625" style="1" customWidth="1"/>
    <col min="8192" max="8192" width="17.140625" style="1" customWidth="1"/>
    <col min="8193" max="8193" width="16.28515625" style="1" customWidth="1"/>
    <col min="8194" max="8194" width="16" style="1" customWidth="1"/>
    <col min="8195" max="8195" width="29.42578125" style="1" customWidth="1"/>
    <col min="8196" max="8445" width="9.140625" style="1"/>
    <col min="8446" max="8446" width="63.42578125" style="1" customWidth="1"/>
    <col min="8447" max="8447" width="22.140625" style="1" customWidth="1"/>
    <col min="8448" max="8448" width="17.140625" style="1" customWidth="1"/>
    <col min="8449" max="8449" width="16.28515625" style="1" customWidth="1"/>
    <col min="8450" max="8450" width="16" style="1" customWidth="1"/>
    <col min="8451" max="8451" width="29.42578125" style="1" customWidth="1"/>
    <col min="8452" max="8701" width="9.140625" style="1"/>
    <col min="8702" max="8702" width="63.42578125" style="1" customWidth="1"/>
    <col min="8703" max="8703" width="22.140625" style="1" customWidth="1"/>
    <col min="8704" max="8704" width="17.140625" style="1" customWidth="1"/>
    <col min="8705" max="8705" width="16.28515625" style="1" customWidth="1"/>
    <col min="8706" max="8706" width="16" style="1" customWidth="1"/>
    <col min="8707" max="8707" width="29.42578125" style="1" customWidth="1"/>
    <col min="8708" max="8957" width="9.140625" style="1"/>
    <col min="8958" max="8958" width="63.42578125" style="1" customWidth="1"/>
    <col min="8959" max="8959" width="22.140625" style="1" customWidth="1"/>
    <col min="8960" max="8960" width="17.140625" style="1" customWidth="1"/>
    <col min="8961" max="8961" width="16.28515625" style="1" customWidth="1"/>
    <col min="8962" max="8962" width="16" style="1" customWidth="1"/>
    <col min="8963" max="8963" width="29.42578125" style="1" customWidth="1"/>
    <col min="8964" max="9213" width="9.140625" style="1"/>
    <col min="9214" max="9214" width="63.42578125" style="1" customWidth="1"/>
    <col min="9215" max="9215" width="22.140625" style="1" customWidth="1"/>
    <col min="9216" max="9216" width="17.140625" style="1" customWidth="1"/>
    <col min="9217" max="9217" width="16.28515625" style="1" customWidth="1"/>
    <col min="9218" max="9218" width="16" style="1" customWidth="1"/>
    <col min="9219" max="9219" width="29.42578125" style="1" customWidth="1"/>
    <col min="9220" max="9469" width="9.140625" style="1"/>
    <col min="9470" max="9470" width="63.42578125" style="1" customWidth="1"/>
    <col min="9471" max="9471" width="22.140625" style="1" customWidth="1"/>
    <col min="9472" max="9472" width="17.140625" style="1" customWidth="1"/>
    <col min="9473" max="9473" width="16.28515625" style="1" customWidth="1"/>
    <col min="9474" max="9474" width="16" style="1" customWidth="1"/>
    <col min="9475" max="9475" width="29.42578125" style="1" customWidth="1"/>
    <col min="9476" max="9725" width="9.140625" style="1"/>
    <col min="9726" max="9726" width="63.42578125" style="1" customWidth="1"/>
    <col min="9727" max="9727" width="22.140625" style="1" customWidth="1"/>
    <col min="9728" max="9728" width="17.140625" style="1" customWidth="1"/>
    <col min="9729" max="9729" width="16.28515625" style="1" customWidth="1"/>
    <col min="9730" max="9730" width="16" style="1" customWidth="1"/>
    <col min="9731" max="9731" width="29.42578125" style="1" customWidth="1"/>
    <col min="9732" max="9981" width="9.140625" style="1"/>
    <col min="9982" max="9982" width="63.42578125" style="1" customWidth="1"/>
    <col min="9983" max="9983" width="22.140625" style="1" customWidth="1"/>
    <col min="9984" max="9984" width="17.140625" style="1" customWidth="1"/>
    <col min="9985" max="9985" width="16.28515625" style="1" customWidth="1"/>
    <col min="9986" max="9986" width="16" style="1" customWidth="1"/>
    <col min="9987" max="9987" width="29.42578125" style="1" customWidth="1"/>
    <col min="9988" max="10237" width="9.140625" style="1"/>
    <col min="10238" max="10238" width="63.42578125" style="1" customWidth="1"/>
    <col min="10239" max="10239" width="22.140625" style="1" customWidth="1"/>
    <col min="10240" max="10240" width="17.140625" style="1" customWidth="1"/>
    <col min="10241" max="10241" width="16.28515625" style="1" customWidth="1"/>
    <col min="10242" max="10242" width="16" style="1" customWidth="1"/>
    <col min="10243" max="10243" width="29.42578125" style="1" customWidth="1"/>
    <col min="10244" max="10493" width="9.140625" style="1"/>
    <col min="10494" max="10494" width="63.42578125" style="1" customWidth="1"/>
    <col min="10495" max="10495" width="22.140625" style="1" customWidth="1"/>
    <col min="10496" max="10496" width="17.140625" style="1" customWidth="1"/>
    <col min="10497" max="10497" width="16.28515625" style="1" customWidth="1"/>
    <col min="10498" max="10498" width="16" style="1" customWidth="1"/>
    <col min="10499" max="10499" width="29.42578125" style="1" customWidth="1"/>
    <col min="10500" max="10749" width="9.140625" style="1"/>
    <col min="10750" max="10750" width="63.42578125" style="1" customWidth="1"/>
    <col min="10751" max="10751" width="22.140625" style="1" customWidth="1"/>
    <col min="10752" max="10752" width="17.140625" style="1" customWidth="1"/>
    <col min="10753" max="10753" width="16.28515625" style="1" customWidth="1"/>
    <col min="10754" max="10754" width="16" style="1" customWidth="1"/>
    <col min="10755" max="10755" width="29.42578125" style="1" customWidth="1"/>
    <col min="10756" max="11005" width="9.140625" style="1"/>
    <col min="11006" max="11006" width="63.42578125" style="1" customWidth="1"/>
    <col min="11007" max="11007" width="22.140625" style="1" customWidth="1"/>
    <col min="11008" max="11008" width="17.140625" style="1" customWidth="1"/>
    <col min="11009" max="11009" width="16.28515625" style="1" customWidth="1"/>
    <col min="11010" max="11010" width="16" style="1" customWidth="1"/>
    <col min="11011" max="11011" width="29.42578125" style="1" customWidth="1"/>
    <col min="11012" max="11261" width="9.140625" style="1"/>
    <col min="11262" max="11262" width="63.42578125" style="1" customWidth="1"/>
    <col min="11263" max="11263" width="22.140625" style="1" customWidth="1"/>
    <col min="11264" max="11264" width="17.140625" style="1" customWidth="1"/>
    <col min="11265" max="11265" width="16.28515625" style="1" customWidth="1"/>
    <col min="11266" max="11266" width="16" style="1" customWidth="1"/>
    <col min="11267" max="11267" width="29.42578125" style="1" customWidth="1"/>
    <col min="11268" max="11517" width="9.140625" style="1"/>
    <col min="11518" max="11518" width="63.42578125" style="1" customWidth="1"/>
    <col min="11519" max="11519" width="22.140625" style="1" customWidth="1"/>
    <col min="11520" max="11520" width="17.140625" style="1" customWidth="1"/>
    <col min="11521" max="11521" width="16.28515625" style="1" customWidth="1"/>
    <col min="11522" max="11522" width="16" style="1" customWidth="1"/>
    <col min="11523" max="11523" width="29.42578125" style="1" customWidth="1"/>
    <col min="11524" max="11773" width="9.140625" style="1"/>
    <col min="11774" max="11774" width="63.42578125" style="1" customWidth="1"/>
    <col min="11775" max="11775" width="22.140625" style="1" customWidth="1"/>
    <col min="11776" max="11776" width="17.140625" style="1" customWidth="1"/>
    <col min="11777" max="11777" width="16.28515625" style="1" customWidth="1"/>
    <col min="11778" max="11778" width="16" style="1" customWidth="1"/>
    <col min="11779" max="11779" width="29.42578125" style="1" customWidth="1"/>
    <col min="11780" max="12029" width="9.140625" style="1"/>
    <col min="12030" max="12030" width="63.42578125" style="1" customWidth="1"/>
    <col min="12031" max="12031" width="22.140625" style="1" customWidth="1"/>
    <col min="12032" max="12032" width="17.140625" style="1" customWidth="1"/>
    <col min="12033" max="12033" width="16.28515625" style="1" customWidth="1"/>
    <col min="12034" max="12034" width="16" style="1" customWidth="1"/>
    <col min="12035" max="12035" width="29.42578125" style="1" customWidth="1"/>
    <col min="12036" max="12285" width="9.140625" style="1"/>
    <col min="12286" max="12286" width="63.42578125" style="1" customWidth="1"/>
    <col min="12287" max="12287" width="22.140625" style="1" customWidth="1"/>
    <col min="12288" max="12288" width="17.140625" style="1" customWidth="1"/>
    <col min="12289" max="12289" width="16.28515625" style="1" customWidth="1"/>
    <col min="12290" max="12290" width="16" style="1" customWidth="1"/>
    <col min="12291" max="12291" width="29.42578125" style="1" customWidth="1"/>
    <col min="12292" max="12541" width="9.140625" style="1"/>
    <col min="12542" max="12542" width="63.42578125" style="1" customWidth="1"/>
    <col min="12543" max="12543" width="22.140625" style="1" customWidth="1"/>
    <col min="12544" max="12544" width="17.140625" style="1" customWidth="1"/>
    <col min="12545" max="12545" width="16.28515625" style="1" customWidth="1"/>
    <col min="12546" max="12546" width="16" style="1" customWidth="1"/>
    <col min="12547" max="12547" width="29.42578125" style="1" customWidth="1"/>
    <col min="12548" max="12797" width="9.140625" style="1"/>
    <col min="12798" max="12798" width="63.42578125" style="1" customWidth="1"/>
    <col min="12799" max="12799" width="22.140625" style="1" customWidth="1"/>
    <col min="12800" max="12800" width="17.140625" style="1" customWidth="1"/>
    <col min="12801" max="12801" width="16.28515625" style="1" customWidth="1"/>
    <col min="12802" max="12802" width="16" style="1" customWidth="1"/>
    <col min="12803" max="12803" width="29.42578125" style="1" customWidth="1"/>
    <col min="12804" max="13053" width="9.140625" style="1"/>
    <col min="13054" max="13054" width="63.42578125" style="1" customWidth="1"/>
    <col min="13055" max="13055" width="22.140625" style="1" customWidth="1"/>
    <col min="13056" max="13056" width="17.140625" style="1" customWidth="1"/>
    <col min="13057" max="13057" width="16.28515625" style="1" customWidth="1"/>
    <col min="13058" max="13058" width="16" style="1" customWidth="1"/>
    <col min="13059" max="13059" width="29.42578125" style="1" customWidth="1"/>
    <col min="13060" max="13309" width="9.140625" style="1"/>
    <col min="13310" max="13310" width="63.42578125" style="1" customWidth="1"/>
    <col min="13311" max="13311" width="22.140625" style="1" customWidth="1"/>
    <col min="13312" max="13312" width="17.140625" style="1" customWidth="1"/>
    <col min="13313" max="13313" width="16.28515625" style="1" customWidth="1"/>
    <col min="13314" max="13314" width="16" style="1" customWidth="1"/>
    <col min="13315" max="13315" width="29.42578125" style="1" customWidth="1"/>
    <col min="13316" max="13565" width="9.140625" style="1"/>
    <col min="13566" max="13566" width="63.42578125" style="1" customWidth="1"/>
    <col min="13567" max="13567" width="22.140625" style="1" customWidth="1"/>
    <col min="13568" max="13568" width="17.140625" style="1" customWidth="1"/>
    <col min="13569" max="13569" width="16.28515625" style="1" customWidth="1"/>
    <col min="13570" max="13570" width="16" style="1" customWidth="1"/>
    <col min="13571" max="13571" width="29.42578125" style="1" customWidth="1"/>
    <col min="13572" max="13821" width="9.140625" style="1"/>
    <col min="13822" max="13822" width="63.42578125" style="1" customWidth="1"/>
    <col min="13823" max="13823" width="22.140625" style="1" customWidth="1"/>
    <col min="13824" max="13824" width="17.140625" style="1" customWidth="1"/>
    <col min="13825" max="13825" width="16.28515625" style="1" customWidth="1"/>
    <col min="13826" max="13826" width="16" style="1" customWidth="1"/>
    <col min="13827" max="13827" width="29.42578125" style="1" customWidth="1"/>
    <col min="13828" max="14077" width="9.140625" style="1"/>
    <col min="14078" max="14078" width="63.42578125" style="1" customWidth="1"/>
    <col min="14079" max="14079" width="22.140625" style="1" customWidth="1"/>
    <col min="14080" max="14080" width="17.140625" style="1" customWidth="1"/>
    <col min="14081" max="14081" width="16.28515625" style="1" customWidth="1"/>
    <col min="14082" max="14082" width="16" style="1" customWidth="1"/>
    <col min="14083" max="14083" width="29.42578125" style="1" customWidth="1"/>
    <col min="14084" max="14333" width="9.140625" style="1"/>
    <col min="14334" max="14334" width="63.42578125" style="1" customWidth="1"/>
    <col min="14335" max="14335" width="22.140625" style="1" customWidth="1"/>
    <col min="14336" max="14336" width="17.140625" style="1" customWidth="1"/>
    <col min="14337" max="14337" width="16.28515625" style="1" customWidth="1"/>
    <col min="14338" max="14338" width="16" style="1" customWidth="1"/>
    <col min="14339" max="14339" width="29.42578125" style="1" customWidth="1"/>
    <col min="14340" max="14589" width="9.140625" style="1"/>
    <col min="14590" max="14590" width="63.42578125" style="1" customWidth="1"/>
    <col min="14591" max="14591" width="22.140625" style="1" customWidth="1"/>
    <col min="14592" max="14592" width="17.140625" style="1" customWidth="1"/>
    <col min="14593" max="14593" width="16.28515625" style="1" customWidth="1"/>
    <col min="14594" max="14594" width="16" style="1" customWidth="1"/>
    <col min="14595" max="14595" width="29.42578125" style="1" customWidth="1"/>
    <col min="14596" max="14845" width="9.140625" style="1"/>
    <col min="14846" max="14846" width="63.42578125" style="1" customWidth="1"/>
    <col min="14847" max="14847" width="22.140625" style="1" customWidth="1"/>
    <col min="14848" max="14848" width="17.140625" style="1" customWidth="1"/>
    <col min="14849" max="14849" width="16.28515625" style="1" customWidth="1"/>
    <col min="14850" max="14850" width="16" style="1" customWidth="1"/>
    <col min="14851" max="14851" width="29.42578125" style="1" customWidth="1"/>
    <col min="14852" max="15101" width="9.140625" style="1"/>
    <col min="15102" max="15102" width="63.42578125" style="1" customWidth="1"/>
    <col min="15103" max="15103" width="22.140625" style="1" customWidth="1"/>
    <col min="15104" max="15104" width="17.140625" style="1" customWidth="1"/>
    <col min="15105" max="15105" width="16.28515625" style="1" customWidth="1"/>
    <col min="15106" max="15106" width="16" style="1" customWidth="1"/>
    <col min="15107" max="15107" width="29.42578125" style="1" customWidth="1"/>
    <col min="15108" max="15357" width="9.140625" style="1"/>
    <col min="15358" max="15358" width="63.42578125" style="1" customWidth="1"/>
    <col min="15359" max="15359" width="22.140625" style="1" customWidth="1"/>
    <col min="15360" max="15360" width="17.140625" style="1" customWidth="1"/>
    <col min="15361" max="15361" width="16.28515625" style="1" customWidth="1"/>
    <col min="15362" max="15362" width="16" style="1" customWidth="1"/>
    <col min="15363" max="15363" width="29.42578125" style="1" customWidth="1"/>
    <col min="15364" max="15613" width="9.140625" style="1"/>
    <col min="15614" max="15614" width="63.42578125" style="1" customWidth="1"/>
    <col min="15615" max="15615" width="22.140625" style="1" customWidth="1"/>
    <col min="15616" max="15616" width="17.140625" style="1" customWidth="1"/>
    <col min="15617" max="15617" width="16.28515625" style="1" customWidth="1"/>
    <col min="15618" max="15618" width="16" style="1" customWidth="1"/>
    <col min="15619" max="15619" width="29.42578125" style="1" customWidth="1"/>
    <col min="15620" max="15869" width="9.140625" style="1"/>
    <col min="15870" max="15870" width="63.42578125" style="1" customWidth="1"/>
    <col min="15871" max="15871" width="22.140625" style="1" customWidth="1"/>
    <col min="15872" max="15872" width="17.140625" style="1" customWidth="1"/>
    <col min="15873" max="15873" width="16.28515625" style="1" customWidth="1"/>
    <col min="15874" max="15874" width="16" style="1" customWidth="1"/>
    <col min="15875" max="15875" width="29.42578125" style="1" customWidth="1"/>
    <col min="15876" max="16125" width="9.140625" style="1"/>
    <col min="16126" max="16126" width="63.42578125" style="1" customWidth="1"/>
    <col min="16127" max="16127" width="22.140625" style="1" customWidth="1"/>
    <col min="16128" max="16128" width="17.140625" style="1" customWidth="1"/>
    <col min="16129" max="16129" width="16.28515625" style="1" customWidth="1"/>
    <col min="16130" max="16130" width="16" style="1" customWidth="1"/>
    <col min="16131" max="16131" width="29.42578125" style="1" customWidth="1"/>
    <col min="16132" max="16384" width="9.140625" style="1"/>
  </cols>
  <sheetData>
    <row r="1" spans="1:11" ht="3" customHeight="1"/>
    <row r="2" spans="1:11">
      <c r="D2" s="27"/>
      <c r="H2" s="2"/>
      <c r="I2" s="2" t="s">
        <v>95</v>
      </c>
      <c r="J2" s="2"/>
      <c r="K2" s="2"/>
    </row>
    <row r="3" spans="1:11" ht="13.5" customHeight="1">
      <c r="D3" s="26"/>
      <c r="I3" s="1" t="s">
        <v>94</v>
      </c>
    </row>
    <row r="4" spans="1:11" ht="42" customHeight="1">
      <c r="B4" s="49" t="s">
        <v>126</v>
      </c>
      <c r="C4" s="49"/>
      <c r="D4" s="49"/>
      <c r="E4" s="49"/>
      <c r="F4" s="49"/>
      <c r="G4" s="49"/>
      <c r="H4" s="49"/>
      <c r="I4" s="49"/>
      <c r="J4" s="49"/>
    </row>
    <row r="5" spans="1:11">
      <c r="B5" s="3"/>
      <c r="F5" s="4"/>
      <c r="G5" s="4"/>
      <c r="H5" s="4"/>
      <c r="I5" s="4"/>
      <c r="J5" s="4" t="s">
        <v>0</v>
      </c>
    </row>
    <row r="6" spans="1:11" ht="15.75">
      <c r="A6" s="50" t="s">
        <v>1</v>
      </c>
      <c r="B6" s="51" t="s">
        <v>2</v>
      </c>
      <c r="C6" s="39" t="s">
        <v>99</v>
      </c>
      <c r="D6" s="41" t="s">
        <v>101</v>
      </c>
      <c r="E6" s="52" t="s">
        <v>110</v>
      </c>
      <c r="F6" s="52"/>
      <c r="G6" s="48" t="s">
        <v>123</v>
      </c>
      <c r="H6" s="48"/>
      <c r="I6" s="48" t="s">
        <v>127</v>
      </c>
      <c r="J6" s="48"/>
    </row>
    <row r="7" spans="1:11" s="3" customFormat="1" ht="57.75" customHeight="1">
      <c r="A7" s="50"/>
      <c r="B7" s="51"/>
      <c r="C7" s="5" t="s">
        <v>3</v>
      </c>
      <c r="D7" s="6" t="s">
        <v>98</v>
      </c>
      <c r="E7" s="6" t="s">
        <v>4</v>
      </c>
      <c r="F7" s="6" t="s">
        <v>111</v>
      </c>
      <c r="G7" s="6" t="s">
        <v>4</v>
      </c>
      <c r="H7" s="6" t="s">
        <v>124</v>
      </c>
      <c r="I7" s="6" t="s">
        <v>4</v>
      </c>
      <c r="J7" s="6" t="s">
        <v>128</v>
      </c>
    </row>
    <row r="8" spans="1:11" s="45" customFormat="1" ht="15" customHeight="1">
      <c r="A8" s="42">
        <v>1</v>
      </c>
      <c r="B8" s="43">
        <v>2</v>
      </c>
      <c r="C8" s="43">
        <v>3</v>
      </c>
      <c r="D8" s="43">
        <v>4</v>
      </c>
      <c r="E8" s="43">
        <v>5</v>
      </c>
      <c r="F8" s="43">
        <v>6</v>
      </c>
      <c r="G8" s="43">
        <v>7</v>
      </c>
      <c r="H8" s="43">
        <v>8</v>
      </c>
      <c r="I8" s="43">
        <v>9</v>
      </c>
      <c r="J8" s="44">
        <v>10</v>
      </c>
    </row>
    <row r="9" spans="1:11" ht="15.75">
      <c r="A9" s="10"/>
      <c r="B9" s="11" t="s">
        <v>5</v>
      </c>
      <c r="C9" s="12">
        <f>SUM(C10+C21+C19+C26+C34+C39+C41+C47+C50+C52+C57+C62+C65)</f>
        <v>6793946.7000000011</v>
      </c>
      <c r="D9" s="12">
        <f>SUM(D10+D21+D19+D26+D34+D39+D41+D47+D50+D52+D57+D62+D65)</f>
        <v>8702630.5</v>
      </c>
      <c r="E9" s="12">
        <f>SUM(E10+E21+E19+E26+E34+E39+E41+E47+E50+E52+E57+E62+E65)</f>
        <v>7439610.5</v>
      </c>
      <c r="F9" s="20">
        <f t="shared" ref="F9:F17" si="0">SUM(E9)/D9*100</f>
        <v>85.486916858069534</v>
      </c>
      <c r="G9" s="12">
        <f>SUM(G10+G21+G19+G26+G34+G39+G41+G47+G50+G52+G57+G62+G65)</f>
        <v>7005746.7000000011</v>
      </c>
      <c r="H9" s="20">
        <f>SUM(G9)/E9*100</f>
        <v>94.168192004137865</v>
      </c>
      <c r="I9" s="12">
        <f>SUM(I10+I21+I19+I26+I34+I39+I41+I47+I50+I52+I57+I62+I65)</f>
        <v>7131596.6000000006</v>
      </c>
      <c r="J9" s="20">
        <f>SUM(I9/G9*100)</f>
        <v>101.79638096250325</v>
      </c>
    </row>
    <row r="10" spans="1:11" ht="15.75">
      <c r="A10" s="13" t="s">
        <v>55</v>
      </c>
      <c r="B10" s="11" t="s">
        <v>6</v>
      </c>
      <c r="C10" s="12">
        <f>SUM(C11:C18)</f>
        <v>644639.20000000007</v>
      </c>
      <c r="D10" s="12">
        <f>SUM(D11:D18)</f>
        <v>708487.20000000007</v>
      </c>
      <c r="E10" s="12">
        <f>SUM(E11:E18)</f>
        <v>752574.7</v>
      </c>
      <c r="F10" s="17">
        <f t="shared" si="0"/>
        <v>106.22276591588387</v>
      </c>
      <c r="G10" s="12">
        <f>SUM(G11:G18)</f>
        <v>780509.8</v>
      </c>
      <c r="H10" s="17">
        <f>SUM(G10)/E10*100</f>
        <v>103.7119371671676</v>
      </c>
      <c r="I10" s="12">
        <f>SUM(I11:I18)</f>
        <v>879659.5</v>
      </c>
      <c r="J10" s="17">
        <f>SUM(I10/G10*100)</f>
        <v>112.7031973205205</v>
      </c>
    </row>
    <row r="11" spans="1:11" ht="37.5" customHeight="1">
      <c r="A11" s="14" t="s">
        <v>56</v>
      </c>
      <c r="B11" s="15" t="s">
        <v>7</v>
      </c>
      <c r="C11" s="24">
        <v>7047</v>
      </c>
      <c r="D11" s="16">
        <v>7910.8</v>
      </c>
      <c r="E11" s="16">
        <v>8313.5</v>
      </c>
      <c r="F11" s="17">
        <f t="shared" si="0"/>
        <v>105.09050917732719</v>
      </c>
      <c r="G11" s="17">
        <v>8313.5</v>
      </c>
      <c r="H11" s="17">
        <f t="shared" ref="H11:H15" si="1">SUM(G11)/E11*100</f>
        <v>100</v>
      </c>
      <c r="I11" s="17">
        <v>8313.5</v>
      </c>
      <c r="J11" s="17">
        <f t="shared" ref="J11:J17" si="2">SUM(I11/G11*100)</f>
        <v>100</v>
      </c>
    </row>
    <row r="12" spans="1:11" ht="47.25">
      <c r="A12" s="14" t="s">
        <v>57</v>
      </c>
      <c r="B12" s="15" t="s">
        <v>8</v>
      </c>
      <c r="C12" s="24">
        <v>11800.7</v>
      </c>
      <c r="D12" s="17">
        <v>12779.6</v>
      </c>
      <c r="E12" s="17">
        <v>13556.2</v>
      </c>
      <c r="F12" s="17">
        <f t="shared" si="0"/>
        <v>106.07687251557169</v>
      </c>
      <c r="G12" s="17">
        <v>13556.2</v>
      </c>
      <c r="H12" s="17">
        <f t="shared" si="1"/>
        <v>100</v>
      </c>
      <c r="I12" s="17">
        <v>13556.2</v>
      </c>
      <c r="J12" s="17">
        <f t="shared" si="2"/>
        <v>100</v>
      </c>
    </row>
    <row r="13" spans="1:11" ht="47.25">
      <c r="A13" s="14" t="s">
        <v>58</v>
      </c>
      <c r="B13" s="15" t="s">
        <v>9</v>
      </c>
      <c r="C13" s="24">
        <v>305193.7</v>
      </c>
      <c r="D13" s="17">
        <v>349149.4</v>
      </c>
      <c r="E13" s="17">
        <v>369556.5</v>
      </c>
      <c r="F13" s="17">
        <f t="shared" si="0"/>
        <v>105.84480454498848</v>
      </c>
      <c r="G13" s="17">
        <v>369556.5</v>
      </c>
      <c r="H13" s="17">
        <f t="shared" si="1"/>
        <v>100</v>
      </c>
      <c r="I13" s="17">
        <v>369556.5</v>
      </c>
      <c r="J13" s="17">
        <f t="shared" si="2"/>
        <v>100</v>
      </c>
    </row>
    <row r="14" spans="1:11" ht="15.75">
      <c r="A14" s="14" t="s">
        <v>59</v>
      </c>
      <c r="B14" s="15" t="s">
        <v>10</v>
      </c>
      <c r="C14" s="24">
        <v>5.2</v>
      </c>
      <c r="D14" s="17">
        <v>6.9</v>
      </c>
      <c r="E14" s="17">
        <v>52.4</v>
      </c>
      <c r="F14" s="17">
        <f t="shared" si="0"/>
        <v>759.42028985507238</v>
      </c>
      <c r="G14" s="17">
        <v>8.3000000000000007</v>
      </c>
      <c r="H14" s="17">
        <f t="shared" si="1"/>
        <v>15.83969465648855</v>
      </c>
      <c r="I14" s="17">
        <v>4</v>
      </c>
      <c r="J14" s="17">
        <f t="shared" si="2"/>
        <v>48.192771084337345</v>
      </c>
    </row>
    <row r="15" spans="1:11" ht="31.5">
      <c r="A15" s="14" t="s">
        <v>60</v>
      </c>
      <c r="B15" s="15" t="s">
        <v>11</v>
      </c>
      <c r="C15" s="29">
        <v>56880.9</v>
      </c>
      <c r="D15" s="17">
        <v>59270.1</v>
      </c>
      <c r="E15" s="17">
        <v>62509.8</v>
      </c>
      <c r="F15" s="17">
        <f t="shared" si="0"/>
        <v>105.46599381475652</v>
      </c>
      <c r="G15" s="17">
        <v>62609.8</v>
      </c>
      <c r="H15" s="17">
        <f t="shared" si="1"/>
        <v>100.15997491593318</v>
      </c>
      <c r="I15" s="17">
        <v>62509.8</v>
      </c>
      <c r="J15" s="17">
        <f t="shared" si="2"/>
        <v>99.840280595050615</v>
      </c>
    </row>
    <row r="16" spans="1:11" ht="15" customHeight="1">
      <c r="A16" s="14" t="s">
        <v>107</v>
      </c>
      <c r="B16" s="15" t="s">
        <v>108</v>
      </c>
      <c r="C16" s="46">
        <v>1505.9</v>
      </c>
      <c r="D16" s="17">
        <v>8138</v>
      </c>
      <c r="E16" s="28">
        <v>0</v>
      </c>
      <c r="F16" s="17">
        <f t="shared" si="0"/>
        <v>0</v>
      </c>
      <c r="G16" s="28">
        <v>0</v>
      </c>
      <c r="H16" s="17">
        <v>0</v>
      </c>
      <c r="I16" s="28">
        <v>0</v>
      </c>
      <c r="J16" s="17">
        <v>0</v>
      </c>
    </row>
    <row r="17" spans="1:10" ht="15.75">
      <c r="A17" s="14" t="s">
        <v>61</v>
      </c>
      <c r="B17" s="15" t="s">
        <v>12</v>
      </c>
      <c r="C17" s="29">
        <v>0</v>
      </c>
      <c r="D17" s="17">
        <v>1500</v>
      </c>
      <c r="E17" s="17">
        <v>1500</v>
      </c>
      <c r="F17" s="17">
        <f t="shared" si="0"/>
        <v>100</v>
      </c>
      <c r="G17" s="17">
        <v>1500</v>
      </c>
      <c r="H17" s="17">
        <f>SUM(G17)/E17*100</f>
        <v>100</v>
      </c>
      <c r="I17" s="17">
        <v>1500</v>
      </c>
      <c r="J17" s="17">
        <f t="shared" si="2"/>
        <v>100</v>
      </c>
    </row>
    <row r="18" spans="1:10" ht="15.75">
      <c r="A18" s="14" t="s">
        <v>62</v>
      </c>
      <c r="B18" s="15" t="s">
        <v>13</v>
      </c>
      <c r="C18" s="40">
        <v>262205.8</v>
      </c>
      <c r="D18" s="17">
        <v>269732.40000000002</v>
      </c>
      <c r="E18" s="17">
        <v>297086.3</v>
      </c>
      <c r="F18" s="17">
        <f>SUM(E18)/D18*100</f>
        <v>110.14112505579602</v>
      </c>
      <c r="G18" s="17">
        <v>324965.5</v>
      </c>
      <c r="H18" s="17">
        <f>SUM(G18)/E18*100</f>
        <v>109.38420923482504</v>
      </c>
      <c r="I18" s="17">
        <v>424219.5</v>
      </c>
      <c r="J18" s="17">
        <f>SUM(I18/G18*100)</f>
        <v>130.54293455766845</v>
      </c>
    </row>
    <row r="19" spans="1:10" s="3" customFormat="1" ht="15.75" hidden="1">
      <c r="A19" s="13" t="s">
        <v>103</v>
      </c>
      <c r="B19" s="19" t="s">
        <v>104</v>
      </c>
      <c r="C19" s="30"/>
      <c r="D19" s="30">
        <f t="shared" ref="D19:J19" si="3">D20</f>
        <v>0</v>
      </c>
      <c r="E19" s="30">
        <f t="shared" si="3"/>
        <v>0</v>
      </c>
      <c r="F19" s="30" t="e">
        <f t="shared" si="3"/>
        <v>#DIV/0!</v>
      </c>
      <c r="G19" s="30">
        <f t="shared" si="3"/>
        <v>0</v>
      </c>
      <c r="H19" s="30" t="e">
        <f t="shared" si="3"/>
        <v>#DIV/0!</v>
      </c>
      <c r="I19" s="30">
        <f t="shared" si="3"/>
        <v>0</v>
      </c>
      <c r="J19" s="30" t="e">
        <f t="shared" si="3"/>
        <v>#DIV/0!</v>
      </c>
    </row>
    <row r="20" spans="1:10" ht="15.75" hidden="1">
      <c r="A20" s="21" t="s">
        <v>105</v>
      </c>
      <c r="B20" s="15" t="s">
        <v>106</v>
      </c>
      <c r="C20" s="17"/>
      <c r="D20" s="17">
        <v>0</v>
      </c>
      <c r="E20" s="17"/>
      <c r="F20" s="17" t="e">
        <f>SUM(E20)/D20*100</f>
        <v>#DIV/0!</v>
      </c>
      <c r="G20" s="17"/>
      <c r="H20" s="17" t="e">
        <f>SUM(G20)/E20*100</f>
        <v>#DIV/0!</v>
      </c>
      <c r="I20" s="17"/>
      <c r="J20" s="17" t="e">
        <f t="shared" ref="J20" si="4">SUM(I20/G20*100)</f>
        <v>#DIV/0!</v>
      </c>
    </row>
    <row r="21" spans="1:10" ht="15.75">
      <c r="A21" s="18" t="s">
        <v>63</v>
      </c>
      <c r="B21" s="19" t="s">
        <v>14</v>
      </c>
      <c r="C21" s="20">
        <f>SUM(C22:C25)</f>
        <v>60167</v>
      </c>
      <c r="D21" s="20">
        <f>SUM(D22:D25)</f>
        <v>85369.3</v>
      </c>
      <c r="E21" s="20">
        <f>SUM(E22:E25)</f>
        <v>87355.6</v>
      </c>
      <c r="F21" s="20">
        <f t="shared" ref="F21" si="5">SUM(E21)/D21*100</f>
        <v>102.32671463863474</v>
      </c>
      <c r="G21" s="20">
        <f>SUM(G22:G25)</f>
        <v>78726.8</v>
      </c>
      <c r="H21" s="20">
        <f t="shared" ref="H21" si="6">SUM(G21)/E21*100</f>
        <v>90.122213115129426</v>
      </c>
      <c r="I21" s="20">
        <f>SUM(I22:I25)</f>
        <v>78728</v>
      </c>
      <c r="J21" s="20">
        <f t="shared" ref="J21" si="7">SUM(I21/G21*100)</f>
        <v>100.00152425857523</v>
      </c>
    </row>
    <row r="22" spans="1:10" ht="15.75">
      <c r="A22" s="21" t="s">
        <v>64</v>
      </c>
      <c r="B22" s="15" t="s">
        <v>15</v>
      </c>
      <c r="C22" s="29">
        <v>8892.5</v>
      </c>
      <c r="D22" s="17">
        <v>8938.7999999999993</v>
      </c>
      <c r="E22" s="17">
        <v>8331.1</v>
      </c>
      <c r="F22" s="17">
        <f t="shared" ref="F22" si="8">SUM(E22)/D22*100</f>
        <v>93.201548306260364</v>
      </c>
      <c r="G22" s="17">
        <v>8331.1</v>
      </c>
      <c r="H22" s="17">
        <f t="shared" ref="H22" si="9">SUM(G22)/E22*100</f>
        <v>100</v>
      </c>
      <c r="I22" s="17">
        <v>8331.1</v>
      </c>
      <c r="J22" s="17">
        <f t="shared" ref="J22:J24" si="10">SUM(I22/G22*100)</f>
        <v>100</v>
      </c>
    </row>
    <row r="23" spans="1:10" ht="15.75">
      <c r="A23" s="21" t="s">
        <v>65</v>
      </c>
      <c r="B23" s="15" t="s">
        <v>112</v>
      </c>
      <c r="C23" s="29">
        <v>329.8</v>
      </c>
      <c r="D23" s="17">
        <v>8708</v>
      </c>
      <c r="E23" s="17">
        <v>8498.5</v>
      </c>
      <c r="F23" s="17">
        <f t="shared" ref="F23:F66" si="11">SUM(E23)/D23*100</f>
        <v>97.594166283876888</v>
      </c>
      <c r="G23" s="47">
        <v>0</v>
      </c>
      <c r="H23" s="47">
        <f t="shared" ref="H23:H60" si="12">SUM(G23)/E23*100</f>
        <v>0</v>
      </c>
      <c r="I23" s="47">
        <v>0</v>
      </c>
      <c r="J23" s="47">
        <v>0</v>
      </c>
    </row>
    <row r="24" spans="1:10" ht="29.25" customHeight="1">
      <c r="A24" s="21" t="s">
        <v>113</v>
      </c>
      <c r="B24" s="15" t="s">
        <v>114</v>
      </c>
      <c r="C24" s="29">
        <v>50443.199999999997</v>
      </c>
      <c r="D24" s="17">
        <v>66536.3</v>
      </c>
      <c r="E24" s="17">
        <v>70046</v>
      </c>
      <c r="F24" s="17">
        <f t="shared" si="11"/>
        <v>105.27486499850458</v>
      </c>
      <c r="G24" s="17">
        <v>69916.899999999994</v>
      </c>
      <c r="H24" s="17">
        <f t="shared" si="12"/>
        <v>99.815692544899065</v>
      </c>
      <c r="I24" s="17">
        <v>69916.899999999994</v>
      </c>
      <c r="J24" s="17">
        <f t="shared" si="10"/>
        <v>100</v>
      </c>
    </row>
    <row r="25" spans="1:10" ht="31.5">
      <c r="A25" s="21" t="s">
        <v>66</v>
      </c>
      <c r="B25" s="15" t="s">
        <v>16</v>
      </c>
      <c r="C25" s="29">
        <v>501.5</v>
      </c>
      <c r="D25" s="17">
        <v>1186.2</v>
      </c>
      <c r="E25" s="17">
        <v>480</v>
      </c>
      <c r="F25" s="17">
        <f t="shared" si="11"/>
        <v>40.465351542741523</v>
      </c>
      <c r="G25" s="17">
        <v>478.8</v>
      </c>
      <c r="H25" s="17">
        <f t="shared" si="12"/>
        <v>99.75</v>
      </c>
      <c r="I25" s="17">
        <v>480</v>
      </c>
      <c r="J25" s="17">
        <f t="shared" ref="J25:J31" si="13">SUM(I25/G25*100)</f>
        <v>100.25062656641603</v>
      </c>
    </row>
    <row r="26" spans="1:10" ht="15.75">
      <c r="A26" s="18" t="s">
        <v>67</v>
      </c>
      <c r="B26" s="19" t="s">
        <v>17</v>
      </c>
      <c r="C26" s="20">
        <f>SUM(C27:C33)</f>
        <v>604136.09999999986</v>
      </c>
      <c r="D26" s="20">
        <f t="shared" ref="D26" si="14">SUM(D27:D33)</f>
        <v>931808</v>
      </c>
      <c r="E26" s="20">
        <f>SUM(E27:E33)</f>
        <v>864488.8</v>
      </c>
      <c r="F26" s="20">
        <f t="shared" si="11"/>
        <v>92.77542154606958</v>
      </c>
      <c r="G26" s="20">
        <f>SUM(G27:G33)</f>
        <v>513494.19999999995</v>
      </c>
      <c r="H26" s="17">
        <f t="shared" si="12"/>
        <v>59.398594869013913</v>
      </c>
      <c r="I26" s="20">
        <f>SUM(I27:I33)</f>
        <v>536842.5</v>
      </c>
      <c r="J26" s="20">
        <f t="shared" si="13"/>
        <v>104.54694522352932</v>
      </c>
    </row>
    <row r="27" spans="1:10" ht="15.75">
      <c r="A27" s="21" t="s">
        <v>68</v>
      </c>
      <c r="B27" s="15" t="s">
        <v>18</v>
      </c>
      <c r="C27" s="31">
        <v>12123.3</v>
      </c>
      <c r="D27" s="17">
        <v>15073.3</v>
      </c>
      <c r="E27" s="17">
        <v>12173.3</v>
      </c>
      <c r="F27" s="17">
        <f t="shared" si="11"/>
        <v>80.760682796733292</v>
      </c>
      <c r="G27" s="17">
        <v>12223.3</v>
      </c>
      <c r="H27" s="17">
        <f t="shared" si="12"/>
        <v>100.41073496915381</v>
      </c>
      <c r="I27" s="17">
        <v>12223.3</v>
      </c>
      <c r="J27" s="17">
        <f t="shared" si="13"/>
        <v>100</v>
      </c>
    </row>
    <row r="28" spans="1:10" ht="15.75">
      <c r="A28" s="21" t="s">
        <v>69</v>
      </c>
      <c r="B28" s="15" t="s">
        <v>19</v>
      </c>
      <c r="C28" s="31">
        <v>14103.6</v>
      </c>
      <c r="D28" s="17">
        <v>15455.8</v>
      </c>
      <c r="E28" s="17">
        <v>26948.3</v>
      </c>
      <c r="F28" s="17">
        <f t="shared" si="11"/>
        <v>174.35719923912058</v>
      </c>
      <c r="G28" s="17">
        <v>26948.3</v>
      </c>
      <c r="H28" s="17">
        <f t="shared" si="12"/>
        <v>100</v>
      </c>
      <c r="I28" s="17">
        <v>26948.3</v>
      </c>
      <c r="J28" s="17">
        <f t="shared" si="13"/>
        <v>100</v>
      </c>
    </row>
    <row r="29" spans="1:10" ht="16.5" hidden="1" customHeight="1">
      <c r="A29" s="21" t="s">
        <v>70</v>
      </c>
      <c r="B29" s="15" t="s">
        <v>20</v>
      </c>
      <c r="C29" s="10"/>
      <c r="D29" s="17"/>
      <c r="E29" s="17"/>
      <c r="F29" s="17" t="e">
        <f t="shared" si="11"/>
        <v>#DIV/0!</v>
      </c>
      <c r="G29" s="17"/>
      <c r="H29" s="17" t="e">
        <f t="shared" si="12"/>
        <v>#DIV/0!</v>
      </c>
      <c r="I29" s="17"/>
      <c r="J29" s="17" t="e">
        <f t="shared" si="13"/>
        <v>#DIV/0!</v>
      </c>
    </row>
    <row r="30" spans="1:10" ht="15.75">
      <c r="A30" s="21" t="s">
        <v>71</v>
      </c>
      <c r="B30" s="15" t="s">
        <v>21</v>
      </c>
      <c r="C30" s="31">
        <v>29693.200000000001</v>
      </c>
      <c r="D30" s="17">
        <v>37555.800000000003</v>
      </c>
      <c r="E30" s="17">
        <v>36092.800000000003</v>
      </c>
      <c r="F30" s="17">
        <f t="shared" si="11"/>
        <v>96.104463225387292</v>
      </c>
      <c r="G30" s="17">
        <v>43907.3</v>
      </c>
      <c r="H30" s="17">
        <f t="shared" si="12"/>
        <v>121.65113263587197</v>
      </c>
      <c r="I30" s="17">
        <v>51680.5</v>
      </c>
      <c r="J30" s="17">
        <f t="shared" si="13"/>
        <v>117.7036620334204</v>
      </c>
    </row>
    <row r="31" spans="1:10" ht="15.75">
      <c r="A31" s="21" t="s">
        <v>72</v>
      </c>
      <c r="B31" s="15" t="s">
        <v>22</v>
      </c>
      <c r="C31" s="31">
        <v>362604.6</v>
      </c>
      <c r="D31" s="17">
        <v>734445.5</v>
      </c>
      <c r="E31" s="17">
        <v>664026.69999999995</v>
      </c>
      <c r="F31" s="17">
        <f t="shared" si="11"/>
        <v>90.411977471439329</v>
      </c>
      <c r="G31" s="17">
        <v>303735.7</v>
      </c>
      <c r="H31" s="17">
        <f t="shared" si="12"/>
        <v>45.741489009402791</v>
      </c>
      <c r="I31" s="17">
        <v>321110.7</v>
      </c>
      <c r="J31" s="17">
        <f t="shared" si="13"/>
        <v>105.7204339167243</v>
      </c>
    </row>
    <row r="32" spans="1:10" ht="15.75">
      <c r="A32" s="21" t="s">
        <v>73</v>
      </c>
      <c r="B32" s="15" t="s">
        <v>23</v>
      </c>
      <c r="C32" s="31">
        <v>50259.1</v>
      </c>
      <c r="D32" s="17">
        <v>48961.4</v>
      </c>
      <c r="E32" s="17">
        <v>61226.9</v>
      </c>
      <c r="F32" s="17">
        <f t="shared" si="11"/>
        <v>125.05136699522481</v>
      </c>
      <c r="G32" s="17">
        <v>60369.2</v>
      </c>
      <c r="H32" s="17">
        <f t="shared" si="12"/>
        <v>98.599145146986046</v>
      </c>
      <c r="I32" s="17">
        <v>60369.2</v>
      </c>
      <c r="J32" s="17">
        <f t="shared" ref="J32:J52" si="15">SUM(I32/G32*100)</f>
        <v>100</v>
      </c>
    </row>
    <row r="33" spans="1:10" ht="15.75">
      <c r="A33" s="21" t="s">
        <v>74</v>
      </c>
      <c r="B33" s="15" t="s">
        <v>24</v>
      </c>
      <c r="C33" s="31">
        <v>135352.29999999999</v>
      </c>
      <c r="D33" s="17">
        <v>80316.2</v>
      </c>
      <c r="E33" s="17">
        <v>64020.800000000003</v>
      </c>
      <c r="F33" s="17">
        <f t="shared" si="11"/>
        <v>79.710942499769672</v>
      </c>
      <c r="G33" s="17">
        <v>66310.399999999994</v>
      </c>
      <c r="H33" s="17">
        <f t="shared" si="12"/>
        <v>103.57633769025065</v>
      </c>
      <c r="I33" s="17">
        <v>64510.5</v>
      </c>
      <c r="J33" s="17">
        <f t="shared" si="15"/>
        <v>97.285644484123154</v>
      </c>
    </row>
    <row r="34" spans="1:10" ht="15.75">
      <c r="A34" s="18" t="s">
        <v>75</v>
      </c>
      <c r="B34" s="19" t="s">
        <v>25</v>
      </c>
      <c r="C34" s="20">
        <f t="shared" ref="C34:I34" si="16">SUM(C35:C38)</f>
        <v>898886.5</v>
      </c>
      <c r="D34" s="20">
        <f t="shared" si="16"/>
        <v>1848726.2000000002</v>
      </c>
      <c r="E34" s="20">
        <f t="shared" si="16"/>
        <v>575423.19999999995</v>
      </c>
      <c r="F34" s="20">
        <f t="shared" si="11"/>
        <v>31.125387848130238</v>
      </c>
      <c r="G34" s="20">
        <f t="shared" si="16"/>
        <v>482155</v>
      </c>
      <c r="H34" s="20">
        <f t="shared" si="12"/>
        <v>83.791373027712481</v>
      </c>
      <c r="I34" s="20">
        <f t="shared" si="16"/>
        <v>575364.69999999995</v>
      </c>
      <c r="J34" s="20">
        <f t="shared" si="15"/>
        <v>119.33189534485797</v>
      </c>
    </row>
    <row r="35" spans="1:10" ht="15.75">
      <c r="A35" s="21" t="s">
        <v>76</v>
      </c>
      <c r="B35" s="15" t="s">
        <v>26</v>
      </c>
      <c r="C35" s="31">
        <v>254099.3</v>
      </c>
      <c r="D35" s="17">
        <v>1040494.8</v>
      </c>
      <c r="E35" s="17">
        <v>95910.8</v>
      </c>
      <c r="F35" s="17">
        <f t="shared" si="11"/>
        <v>9.2178067588612649</v>
      </c>
      <c r="G35" s="17">
        <v>86868.2</v>
      </c>
      <c r="H35" s="17">
        <f t="shared" si="12"/>
        <v>90.571864690941993</v>
      </c>
      <c r="I35" s="17">
        <v>93622.7</v>
      </c>
      <c r="J35" s="17">
        <f t="shared" si="15"/>
        <v>107.77557264913973</v>
      </c>
    </row>
    <row r="36" spans="1:10" ht="15.75">
      <c r="A36" s="21" t="s">
        <v>77</v>
      </c>
      <c r="B36" s="15" t="s">
        <v>27</v>
      </c>
      <c r="C36" s="31">
        <v>447801.7</v>
      </c>
      <c r="D36" s="17">
        <v>615327.4</v>
      </c>
      <c r="E36" s="17">
        <v>265806.7</v>
      </c>
      <c r="F36" s="17">
        <f t="shared" si="11"/>
        <v>43.197605047329276</v>
      </c>
      <c r="G36" s="17">
        <v>216698.4</v>
      </c>
      <c r="H36" s="17">
        <f t="shared" si="12"/>
        <v>81.524807312983455</v>
      </c>
      <c r="I36" s="17">
        <v>266931.3</v>
      </c>
      <c r="J36" s="17">
        <f t="shared" si="15"/>
        <v>123.18102025672547</v>
      </c>
    </row>
    <row r="37" spans="1:10" ht="15.75">
      <c r="A37" s="21" t="s">
        <v>78</v>
      </c>
      <c r="B37" s="15" t="s">
        <v>28</v>
      </c>
      <c r="C37" s="25">
        <v>196980.6</v>
      </c>
      <c r="D37" s="17">
        <v>192897.3</v>
      </c>
      <c r="E37" s="17">
        <v>213686.2</v>
      </c>
      <c r="F37" s="17">
        <f t="shared" si="11"/>
        <v>110.77718558009886</v>
      </c>
      <c r="G37" s="17">
        <v>178568.9</v>
      </c>
      <c r="H37" s="17">
        <f t="shared" si="12"/>
        <v>83.565948573188152</v>
      </c>
      <c r="I37" s="17">
        <v>214791.2</v>
      </c>
      <c r="J37" s="17">
        <f t="shared" si="15"/>
        <v>120.2847752324173</v>
      </c>
    </row>
    <row r="38" spans="1:10" ht="15.75">
      <c r="A38" s="21" t="s">
        <v>79</v>
      </c>
      <c r="B38" s="15" t="s">
        <v>29</v>
      </c>
      <c r="C38" s="25">
        <v>4.9000000000000004</v>
      </c>
      <c r="D38" s="17">
        <v>6.7</v>
      </c>
      <c r="E38" s="17">
        <v>19.5</v>
      </c>
      <c r="F38" s="17">
        <f t="shared" si="11"/>
        <v>291.04477611940297</v>
      </c>
      <c r="G38" s="17">
        <v>19.5</v>
      </c>
      <c r="H38" s="17">
        <f t="shared" si="12"/>
        <v>100</v>
      </c>
      <c r="I38" s="17">
        <v>19.5</v>
      </c>
      <c r="J38" s="17">
        <f t="shared" si="15"/>
        <v>100</v>
      </c>
    </row>
    <row r="39" spans="1:10" ht="18.75" customHeight="1">
      <c r="A39" s="18" t="s">
        <v>80</v>
      </c>
      <c r="B39" s="19" t="s">
        <v>30</v>
      </c>
      <c r="C39" s="20">
        <f t="shared" ref="C39:I39" si="17">SUM(C40)</f>
        <v>6303.6</v>
      </c>
      <c r="D39" s="20">
        <f t="shared" si="17"/>
        <v>11059</v>
      </c>
      <c r="E39" s="20">
        <f t="shared" si="17"/>
        <v>7422.5</v>
      </c>
      <c r="F39" s="17">
        <f t="shared" si="11"/>
        <v>67.117280043403554</v>
      </c>
      <c r="G39" s="20">
        <f t="shared" si="17"/>
        <v>7422.5</v>
      </c>
      <c r="H39" s="17">
        <f t="shared" si="12"/>
        <v>100</v>
      </c>
      <c r="I39" s="20">
        <f t="shared" si="17"/>
        <v>7422.5</v>
      </c>
      <c r="J39" s="17">
        <f t="shared" si="15"/>
        <v>100</v>
      </c>
    </row>
    <row r="40" spans="1:10" ht="16.5" customHeight="1">
      <c r="A40" s="21" t="s">
        <v>81</v>
      </c>
      <c r="B40" s="15" t="s">
        <v>31</v>
      </c>
      <c r="C40" s="17">
        <v>6303.6</v>
      </c>
      <c r="D40" s="17">
        <v>11059</v>
      </c>
      <c r="E40" s="17">
        <v>7422.5</v>
      </c>
      <c r="F40" s="17">
        <f t="shared" si="11"/>
        <v>67.117280043403554</v>
      </c>
      <c r="G40" s="17">
        <v>7422.5</v>
      </c>
      <c r="H40" s="17">
        <f t="shared" si="12"/>
        <v>100</v>
      </c>
      <c r="I40" s="17">
        <v>7422.5</v>
      </c>
      <c r="J40" s="17">
        <f t="shared" si="15"/>
        <v>100</v>
      </c>
    </row>
    <row r="41" spans="1:10" ht="15.75">
      <c r="A41" s="18" t="s">
        <v>82</v>
      </c>
      <c r="B41" s="19" t="s">
        <v>32</v>
      </c>
      <c r="C41" s="20">
        <f t="shared" ref="C41:D41" si="18">SUM(C42:C46)</f>
        <v>3647431.6</v>
      </c>
      <c r="D41" s="20">
        <f t="shared" si="18"/>
        <v>4082282.2</v>
      </c>
      <c r="E41" s="20">
        <f>SUM(E42:E46)</f>
        <v>4043789.7</v>
      </c>
      <c r="F41" s="20">
        <f t="shared" si="11"/>
        <v>99.057083804740401</v>
      </c>
      <c r="G41" s="20">
        <f>SUM(G42:G46)</f>
        <v>4057958.8000000003</v>
      </c>
      <c r="H41" s="20">
        <f t="shared" si="12"/>
        <v>100.35039161408419</v>
      </c>
      <c r="I41" s="20">
        <f>SUM(I42:I46)</f>
        <v>4041986.9000000004</v>
      </c>
      <c r="J41" s="20">
        <f t="shared" si="15"/>
        <v>99.606405565280753</v>
      </c>
    </row>
    <row r="42" spans="1:10" ht="15.75">
      <c r="A42" s="21" t="s">
        <v>83</v>
      </c>
      <c r="B42" s="15" t="s">
        <v>33</v>
      </c>
      <c r="C42" s="25">
        <v>1258746.3</v>
      </c>
      <c r="D42" s="17">
        <v>1299184.5</v>
      </c>
      <c r="E42" s="17">
        <v>1421775.5</v>
      </c>
      <c r="F42" s="17">
        <f t="shared" si="11"/>
        <v>109.43599619607531</v>
      </c>
      <c r="G42" s="17">
        <v>1422832.5</v>
      </c>
      <c r="H42" s="17">
        <f t="shared" si="12"/>
        <v>100.07434366396102</v>
      </c>
      <c r="I42" s="17">
        <v>1420434.9</v>
      </c>
      <c r="J42" s="17">
        <f t="shared" si="15"/>
        <v>99.831491057450535</v>
      </c>
    </row>
    <row r="43" spans="1:10" ht="15.75">
      <c r="A43" s="21" t="s">
        <v>84</v>
      </c>
      <c r="B43" s="15" t="s">
        <v>34</v>
      </c>
      <c r="C43" s="25">
        <v>1922989.1</v>
      </c>
      <c r="D43" s="17">
        <v>2262900.6</v>
      </c>
      <c r="E43" s="17">
        <v>2067017.9</v>
      </c>
      <c r="F43" s="17">
        <f t="shared" si="11"/>
        <v>91.343733790162943</v>
      </c>
      <c r="G43" s="17">
        <v>2067914.7</v>
      </c>
      <c r="H43" s="17">
        <f t="shared" si="12"/>
        <v>100.0433861748367</v>
      </c>
      <c r="I43" s="17">
        <v>2061376.5</v>
      </c>
      <c r="J43" s="17">
        <f t="shared" si="15"/>
        <v>99.683826417018068</v>
      </c>
    </row>
    <row r="44" spans="1:10" ht="15.75">
      <c r="A44" s="21" t="s">
        <v>92</v>
      </c>
      <c r="B44" s="15" t="s">
        <v>93</v>
      </c>
      <c r="C44" s="25">
        <v>280921</v>
      </c>
      <c r="D44" s="17">
        <v>302246.7</v>
      </c>
      <c r="E44" s="17">
        <v>313662.7</v>
      </c>
      <c r="F44" s="17">
        <f t="shared" si="11"/>
        <v>103.77704702813959</v>
      </c>
      <c r="G44" s="17">
        <v>319897</v>
      </c>
      <c r="H44" s="17">
        <f t="shared" si="12"/>
        <v>101.98758092690015</v>
      </c>
      <c r="I44" s="17">
        <v>311213.7</v>
      </c>
      <c r="J44" s="17">
        <f t="shared" si="15"/>
        <v>97.28559505090702</v>
      </c>
    </row>
    <row r="45" spans="1:10" ht="15.75">
      <c r="A45" s="21" t="s">
        <v>85</v>
      </c>
      <c r="B45" s="15" t="s">
        <v>35</v>
      </c>
      <c r="C45" s="25">
        <v>69914.399999999994</v>
      </c>
      <c r="D45" s="17">
        <v>88537.600000000006</v>
      </c>
      <c r="E45" s="17">
        <v>94234.6</v>
      </c>
      <c r="F45" s="17">
        <f t="shared" si="11"/>
        <v>106.43455435882608</v>
      </c>
      <c r="G45" s="17">
        <v>95234.6</v>
      </c>
      <c r="H45" s="17">
        <f t="shared" si="12"/>
        <v>101.06118134952555</v>
      </c>
      <c r="I45" s="17">
        <v>95234.6</v>
      </c>
      <c r="J45" s="17">
        <f t="shared" si="15"/>
        <v>100</v>
      </c>
    </row>
    <row r="46" spans="1:10" ht="15.75">
      <c r="A46" s="21" t="s">
        <v>86</v>
      </c>
      <c r="B46" s="15" t="s">
        <v>36</v>
      </c>
      <c r="C46" s="25">
        <v>114860.8</v>
      </c>
      <c r="D46" s="17">
        <v>129412.8</v>
      </c>
      <c r="E46" s="17">
        <v>147099</v>
      </c>
      <c r="F46" s="17">
        <f t="shared" si="11"/>
        <v>113.66649975891102</v>
      </c>
      <c r="G46" s="17">
        <v>152080</v>
      </c>
      <c r="H46" s="17">
        <f t="shared" si="12"/>
        <v>103.38615490248064</v>
      </c>
      <c r="I46" s="17">
        <v>153727.20000000001</v>
      </c>
      <c r="J46" s="17">
        <f t="shared" si="15"/>
        <v>101.08311415044714</v>
      </c>
    </row>
    <row r="47" spans="1:10" ht="15.75">
      <c r="A47" s="18" t="s">
        <v>87</v>
      </c>
      <c r="B47" s="19" t="s">
        <v>37</v>
      </c>
      <c r="C47" s="20">
        <f t="shared" ref="C47:I47" si="19">SUM(C48:C49)</f>
        <v>408576</v>
      </c>
      <c r="D47" s="20">
        <f t="shared" si="19"/>
        <v>458439.4</v>
      </c>
      <c r="E47" s="20">
        <f t="shared" si="19"/>
        <v>512003.69999999995</v>
      </c>
      <c r="F47" s="20">
        <f t="shared" si="11"/>
        <v>111.68405246145944</v>
      </c>
      <c r="G47" s="20">
        <f t="shared" si="19"/>
        <v>492519.89999999997</v>
      </c>
      <c r="H47" s="20">
        <f t="shared" si="12"/>
        <v>96.194597812476744</v>
      </c>
      <c r="I47" s="20">
        <f t="shared" si="19"/>
        <v>414125.3</v>
      </c>
      <c r="J47" s="20">
        <f t="shared" si="15"/>
        <v>84.082957866270988</v>
      </c>
    </row>
    <row r="48" spans="1:10" ht="15.75">
      <c r="A48" s="21" t="s">
        <v>88</v>
      </c>
      <c r="B48" s="15" t="s">
        <v>38</v>
      </c>
      <c r="C48" s="25">
        <v>408262.2</v>
      </c>
      <c r="D48" s="17">
        <v>458110.4</v>
      </c>
      <c r="E48" s="17">
        <v>511660.1</v>
      </c>
      <c r="F48" s="17">
        <f t="shared" si="11"/>
        <v>111.68925656348338</v>
      </c>
      <c r="G48" s="17">
        <v>492161.8</v>
      </c>
      <c r="H48" s="17">
        <f t="shared" si="12"/>
        <v>96.1892084217628</v>
      </c>
      <c r="I48" s="17">
        <v>413752.7</v>
      </c>
      <c r="J48" s="17">
        <f t="shared" si="15"/>
        <v>84.068430341403982</v>
      </c>
    </row>
    <row r="49" spans="1:10" ht="15.75">
      <c r="A49" s="21" t="s">
        <v>89</v>
      </c>
      <c r="B49" s="15" t="s">
        <v>39</v>
      </c>
      <c r="C49" s="25">
        <v>313.8</v>
      </c>
      <c r="D49" s="17">
        <v>329</v>
      </c>
      <c r="E49" s="17">
        <v>343.6</v>
      </c>
      <c r="F49" s="17">
        <f t="shared" si="11"/>
        <v>104.43768996960488</v>
      </c>
      <c r="G49" s="17">
        <v>358.1</v>
      </c>
      <c r="H49" s="17">
        <f t="shared" si="12"/>
        <v>104.22002328288708</v>
      </c>
      <c r="I49" s="17">
        <v>372.6</v>
      </c>
      <c r="J49" s="17">
        <f t="shared" si="15"/>
        <v>104.04914828260263</v>
      </c>
    </row>
    <row r="50" spans="1:10" ht="15.75">
      <c r="A50" s="18" t="s">
        <v>90</v>
      </c>
      <c r="B50" s="19" t="s">
        <v>40</v>
      </c>
      <c r="C50" s="20">
        <f t="shared" ref="C50:I50" si="20">SUM(C51)</f>
        <v>886.9</v>
      </c>
      <c r="D50" s="20">
        <f t="shared" si="20"/>
        <v>888.5</v>
      </c>
      <c r="E50" s="20">
        <f t="shared" si="20"/>
        <v>888.5</v>
      </c>
      <c r="F50" s="17">
        <f t="shared" si="11"/>
        <v>100</v>
      </c>
      <c r="G50" s="20">
        <f t="shared" si="20"/>
        <v>888.5</v>
      </c>
      <c r="H50" s="17">
        <f t="shared" si="12"/>
        <v>100</v>
      </c>
      <c r="I50" s="20">
        <f t="shared" si="20"/>
        <v>888.5</v>
      </c>
      <c r="J50" s="17">
        <f t="shared" si="15"/>
        <v>100</v>
      </c>
    </row>
    <row r="51" spans="1:10" ht="15.75">
      <c r="A51" s="21" t="s">
        <v>91</v>
      </c>
      <c r="B51" s="15" t="s">
        <v>41</v>
      </c>
      <c r="C51" s="17">
        <v>886.9</v>
      </c>
      <c r="D51" s="17">
        <v>888.5</v>
      </c>
      <c r="E51" s="17">
        <v>888.5</v>
      </c>
      <c r="F51" s="17">
        <f t="shared" si="11"/>
        <v>100</v>
      </c>
      <c r="G51" s="17">
        <v>888.5</v>
      </c>
      <c r="H51" s="17">
        <f t="shared" si="12"/>
        <v>100</v>
      </c>
      <c r="I51" s="17">
        <v>888.5</v>
      </c>
      <c r="J51" s="17">
        <f t="shared" si="15"/>
        <v>100</v>
      </c>
    </row>
    <row r="52" spans="1:10" ht="15.75">
      <c r="A52" s="22">
        <v>1000</v>
      </c>
      <c r="B52" s="19" t="s">
        <v>42</v>
      </c>
      <c r="C52" s="20">
        <f t="shared" ref="C52:I52" si="21">SUM(C53:C56)</f>
        <v>129418.50000000001</v>
      </c>
      <c r="D52" s="20">
        <f t="shared" si="21"/>
        <v>123573.79999999999</v>
      </c>
      <c r="E52" s="20">
        <f t="shared" si="21"/>
        <v>82121.7</v>
      </c>
      <c r="F52" s="20">
        <f t="shared" si="11"/>
        <v>66.455591719280307</v>
      </c>
      <c r="G52" s="20">
        <f t="shared" si="21"/>
        <v>82522.2</v>
      </c>
      <c r="H52" s="20">
        <f t="shared" si="12"/>
        <v>100.48769082958584</v>
      </c>
      <c r="I52" s="20">
        <f t="shared" si="21"/>
        <v>73329.3</v>
      </c>
      <c r="J52" s="20">
        <f t="shared" si="15"/>
        <v>88.860088557988036</v>
      </c>
    </row>
    <row r="53" spans="1:10" ht="15.75">
      <c r="A53" s="23">
        <v>1001</v>
      </c>
      <c r="B53" s="15" t="s">
        <v>43</v>
      </c>
      <c r="C53" s="25">
        <v>12639.3</v>
      </c>
      <c r="D53" s="17">
        <v>10533.9</v>
      </c>
      <c r="E53" s="17">
        <v>13508.6</v>
      </c>
      <c r="F53" s="17">
        <f t="shared" si="11"/>
        <v>128.23930358176935</v>
      </c>
      <c r="G53" s="17">
        <v>13508.6</v>
      </c>
      <c r="H53" s="17">
        <f t="shared" si="12"/>
        <v>100</v>
      </c>
      <c r="I53" s="17">
        <v>13508.6</v>
      </c>
      <c r="J53" s="17">
        <f t="shared" ref="J53:J59" si="22">SUM(I53/G53*100)</f>
        <v>100</v>
      </c>
    </row>
    <row r="54" spans="1:10" ht="15.75">
      <c r="A54" s="23">
        <v>1003</v>
      </c>
      <c r="B54" s="15" t="s">
        <v>44</v>
      </c>
      <c r="C54" s="25">
        <v>81129.3</v>
      </c>
      <c r="D54" s="17">
        <v>72891.899999999994</v>
      </c>
      <c r="E54" s="17">
        <v>17632.400000000001</v>
      </c>
      <c r="F54" s="17">
        <f t="shared" si="11"/>
        <v>24.189793378962548</v>
      </c>
      <c r="G54" s="17">
        <v>18039.099999999999</v>
      </c>
      <c r="H54" s="17">
        <f t="shared" si="12"/>
        <v>102.30654930695763</v>
      </c>
      <c r="I54" s="17">
        <v>8896.7000000000007</v>
      </c>
      <c r="J54" s="17">
        <f t="shared" si="22"/>
        <v>49.318979328237006</v>
      </c>
    </row>
    <row r="55" spans="1:10" ht="15.75">
      <c r="A55" s="23">
        <v>1004</v>
      </c>
      <c r="B55" s="15" t="s">
        <v>45</v>
      </c>
      <c r="C55" s="25">
        <v>33892.6</v>
      </c>
      <c r="D55" s="17">
        <v>37163.1</v>
      </c>
      <c r="E55" s="17">
        <v>46180.7</v>
      </c>
      <c r="F55" s="17">
        <f t="shared" si="11"/>
        <v>124.26492945959838</v>
      </c>
      <c r="G55" s="17">
        <v>46174.5</v>
      </c>
      <c r="H55" s="17">
        <f t="shared" si="12"/>
        <v>99.986574478082844</v>
      </c>
      <c r="I55" s="17">
        <v>46124</v>
      </c>
      <c r="J55" s="17">
        <f t="shared" si="22"/>
        <v>99.890632275390104</v>
      </c>
    </row>
    <row r="56" spans="1:10" ht="15.75">
      <c r="A56" s="23">
        <v>1006</v>
      </c>
      <c r="B56" s="15" t="s">
        <v>46</v>
      </c>
      <c r="C56" s="25">
        <v>1757.3</v>
      </c>
      <c r="D56" s="17">
        <v>2984.9</v>
      </c>
      <c r="E56" s="17">
        <v>4800</v>
      </c>
      <c r="F56" s="17">
        <f t="shared" si="11"/>
        <v>160.80940735032999</v>
      </c>
      <c r="G56" s="17">
        <v>4800</v>
      </c>
      <c r="H56" s="17">
        <f t="shared" si="12"/>
        <v>100</v>
      </c>
      <c r="I56" s="17">
        <v>4800</v>
      </c>
      <c r="J56" s="17">
        <f t="shared" si="22"/>
        <v>100</v>
      </c>
    </row>
    <row r="57" spans="1:10" ht="15.75">
      <c r="A57" s="22">
        <v>1100</v>
      </c>
      <c r="B57" s="19" t="s">
        <v>47</v>
      </c>
      <c r="C57" s="20">
        <f t="shared" ref="C57:I57" si="23">SUM(C58:C61)</f>
        <v>362317.4</v>
      </c>
      <c r="D57" s="20">
        <f t="shared" si="23"/>
        <v>414553.19999999995</v>
      </c>
      <c r="E57" s="20">
        <f t="shared" si="23"/>
        <v>470524.30000000005</v>
      </c>
      <c r="F57" s="20">
        <f t="shared" si="11"/>
        <v>113.50154817282802</v>
      </c>
      <c r="G57" s="20">
        <f t="shared" si="23"/>
        <v>465123.69999999995</v>
      </c>
      <c r="H57" s="20">
        <f t="shared" si="12"/>
        <v>98.852216559272264</v>
      </c>
      <c r="I57" s="20">
        <f t="shared" si="23"/>
        <v>477993.2</v>
      </c>
      <c r="J57" s="20">
        <f t="shared" si="22"/>
        <v>102.76689835413677</v>
      </c>
    </row>
    <row r="58" spans="1:10" ht="15.75">
      <c r="A58" s="23">
        <v>1101</v>
      </c>
      <c r="B58" s="15" t="s">
        <v>48</v>
      </c>
      <c r="C58" s="25">
        <v>54891</v>
      </c>
      <c r="D58" s="17">
        <v>75956.899999999994</v>
      </c>
      <c r="E58" s="17">
        <v>132330.5</v>
      </c>
      <c r="F58" s="17">
        <f t="shared" si="11"/>
        <v>174.21787882338538</v>
      </c>
      <c r="G58" s="17">
        <v>132330.5</v>
      </c>
      <c r="H58" s="17">
        <f t="shared" si="12"/>
        <v>100</v>
      </c>
      <c r="I58" s="17">
        <v>132330.5</v>
      </c>
      <c r="J58" s="17">
        <f t="shared" si="22"/>
        <v>100</v>
      </c>
    </row>
    <row r="59" spans="1:10" ht="15.75">
      <c r="A59" s="23">
        <v>1102</v>
      </c>
      <c r="B59" s="15" t="s">
        <v>125</v>
      </c>
      <c r="C59" s="25">
        <v>0</v>
      </c>
      <c r="D59" s="17">
        <v>0</v>
      </c>
      <c r="E59" s="17">
        <v>12631.6</v>
      </c>
      <c r="F59" s="17">
        <v>0</v>
      </c>
      <c r="G59" s="17">
        <v>23157.9</v>
      </c>
      <c r="H59" s="17">
        <f t="shared" si="12"/>
        <v>183.33306944488425</v>
      </c>
      <c r="I59" s="17">
        <v>0</v>
      </c>
      <c r="J59" s="17">
        <f t="shared" si="22"/>
        <v>0</v>
      </c>
    </row>
    <row r="60" spans="1:10" ht="15.75" customHeight="1">
      <c r="A60" s="23">
        <v>1103</v>
      </c>
      <c r="B60" s="15" t="s">
        <v>115</v>
      </c>
      <c r="C60" s="17">
        <v>307426.40000000002</v>
      </c>
      <c r="D60" s="17">
        <v>338596.3</v>
      </c>
      <c r="E60" s="17">
        <v>325562.2</v>
      </c>
      <c r="F60" s="17">
        <f t="shared" si="11"/>
        <v>96.150548603159578</v>
      </c>
      <c r="G60" s="17">
        <v>309635.3</v>
      </c>
      <c r="H60" s="17">
        <f t="shared" si="12"/>
        <v>95.107878003035978</v>
      </c>
      <c r="I60" s="17">
        <v>345662.7</v>
      </c>
      <c r="J60" s="17">
        <f t="shared" ref="J60:J61" si="24">SUM(I60/G60*100)</f>
        <v>111.63543045641116</v>
      </c>
    </row>
    <row r="61" spans="1:10" ht="18" hidden="1" customHeight="1">
      <c r="A61" s="23">
        <v>1105</v>
      </c>
      <c r="B61" s="15" t="s">
        <v>49</v>
      </c>
      <c r="C61" s="38">
        <v>0</v>
      </c>
      <c r="D61" s="17"/>
      <c r="E61" s="17"/>
      <c r="F61" s="17" t="e">
        <f t="shared" si="11"/>
        <v>#DIV/0!</v>
      </c>
      <c r="G61" s="17"/>
      <c r="H61" s="17" t="e">
        <f t="shared" ref="H61:H66" si="25">SUM(G61)/E61*100</f>
        <v>#DIV/0!</v>
      </c>
      <c r="I61" s="17"/>
      <c r="J61" s="17" t="e">
        <f t="shared" si="24"/>
        <v>#DIV/0!</v>
      </c>
    </row>
    <row r="62" spans="1:10" ht="15.75">
      <c r="A62" s="22">
        <v>1200</v>
      </c>
      <c r="B62" s="19" t="s">
        <v>50</v>
      </c>
      <c r="C62" s="20">
        <f t="shared" ref="C62:I62" si="26">SUM(C63:C64)</f>
        <v>30907.200000000001</v>
      </c>
      <c r="D62" s="20">
        <f t="shared" si="26"/>
        <v>36943.699999999997</v>
      </c>
      <c r="E62" s="20">
        <f t="shared" si="26"/>
        <v>42517.8</v>
      </c>
      <c r="F62" s="20">
        <f t="shared" si="11"/>
        <v>115.08809350444056</v>
      </c>
      <c r="G62" s="20">
        <f t="shared" si="26"/>
        <v>43925.3</v>
      </c>
      <c r="H62" s="20">
        <f t="shared" si="25"/>
        <v>103.31037824158354</v>
      </c>
      <c r="I62" s="20">
        <f t="shared" si="26"/>
        <v>44756.2</v>
      </c>
      <c r="J62" s="20">
        <f>SUM(I62/G62*100)</f>
        <v>101.89162054670086</v>
      </c>
    </row>
    <row r="63" spans="1:10" ht="15.75">
      <c r="A63" s="23">
        <v>1202</v>
      </c>
      <c r="B63" s="15" t="s">
        <v>51</v>
      </c>
      <c r="C63" s="25">
        <v>23874.2</v>
      </c>
      <c r="D63" s="17">
        <v>26868</v>
      </c>
      <c r="E63" s="17">
        <v>31440.6</v>
      </c>
      <c r="F63" s="17">
        <f t="shared" si="11"/>
        <v>117.01875837427423</v>
      </c>
      <c r="G63" s="17">
        <v>31440.6</v>
      </c>
      <c r="H63" s="17">
        <f t="shared" si="25"/>
        <v>100</v>
      </c>
      <c r="I63" s="17">
        <v>31440.6</v>
      </c>
      <c r="J63" s="17">
        <f>SUM(I63/G63*100)</f>
        <v>100</v>
      </c>
    </row>
    <row r="64" spans="1:10" ht="15.75">
      <c r="A64" s="23">
        <v>1204</v>
      </c>
      <c r="B64" s="15" t="s">
        <v>52</v>
      </c>
      <c r="C64" s="25">
        <v>7033</v>
      </c>
      <c r="D64" s="17">
        <v>10075.700000000001</v>
      </c>
      <c r="E64" s="17">
        <v>11077.2</v>
      </c>
      <c r="F64" s="17">
        <f t="shared" si="11"/>
        <v>109.93975604672627</v>
      </c>
      <c r="G64" s="17">
        <v>12484.7</v>
      </c>
      <c r="H64" s="17">
        <f t="shared" si="25"/>
        <v>112.70627956523309</v>
      </c>
      <c r="I64" s="17">
        <v>13315.6</v>
      </c>
      <c r="J64" s="17">
        <f>SUM(I64/G64*100)</f>
        <v>106.65534614367986</v>
      </c>
    </row>
    <row r="65" spans="1:10" ht="15.75">
      <c r="A65" s="22">
        <v>1300</v>
      </c>
      <c r="B65" s="19" t="s">
        <v>53</v>
      </c>
      <c r="C65" s="20">
        <f t="shared" ref="C65:I65" si="27">SUM(C66)</f>
        <v>276.7</v>
      </c>
      <c r="D65" s="20">
        <f t="shared" si="27"/>
        <v>500</v>
      </c>
      <c r="E65" s="20">
        <f t="shared" si="27"/>
        <v>500</v>
      </c>
      <c r="F65" s="20">
        <f t="shared" si="11"/>
        <v>100</v>
      </c>
      <c r="G65" s="20">
        <f t="shared" si="27"/>
        <v>500</v>
      </c>
      <c r="H65" s="20">
        <f t="shared" si="25"/>
        <v>100</v>
      </c>
      <c r="I65" s="20">
        <f t="shared" si="27"/>
        <v>500</v>
      </c>
      <c r="J65" s="20">
        <f>SUM(I65/G65*100)</f>
        <v>100</v>
      </c>
    </row>
    <row r="66" spans="1:10" ht="15.75">
      <c r="A66" s="23">
        <v>1301</v>
      </c>
      <c r="B66" s="15" t="s">
        <v>54</v>
      </c>
      <c r="C66" s="17">
        <v>276.7</v>
      </c>
      <c r="D66" s="17">
        <v>500</v>
      </c>
      <c r="E66" s="17">
        <v>500</v>
      </c>
      <c r="F66" s="17">
        <f t="shared" si="11"/>
        <v>100</v>
      </c>
      <c r="G66" s="17">
        <v>500</v>
      </c>
      <c r="H66" s="17">
        <f t="shared" si="25"/>
        <v>100</v>
      </c>
      <c r="I66" s="17">
        <v>500</v>
      </c>
      <c r="J66" s="17">
        <f>SUM(I66/G66*100)</f>
        <v>100</v>
      </c>
    </row>
    <row r="1048550" spans="5:5">
      <c r="E1048550" s="1">
        <f>SUM(E1:E1048549)</f>
        <v>22318836.500000007</v>
      </c>
    </row>
  </sheetData>
  <mergeCells count="6">
    <mergeCell ref="I6:J6"/>
    <mergeCell ref="B4:J4"/>
    <mergeCell ref="A6:A7"/>
    <mergeCell ref="B6:B7"/>
    <mergeCell ref="E6:F6"/>
    <mergeCell ref="G6:H6"/>
  </mergeCells>
  <pageMargins left="0.31496062992125984" right="0.31496062992125984" top="0.94488188976377963" bottom="0.15748031496062992" header="0.31496062992125984" footer="0.31496062992125984"/>
  <pageSetup paperSize="9" scale="65" orientation="landscape" r:id="rId1"/>
  <rowBreaks count="1" manualBreakCount="1">
    <brk id="40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8549"/>
  <sheetViews>
    <sheetView view="pageBreakPreview" topLeftCell="A8" zoomScale="60" zoomScaleNormal="90" workbookViewId="0">
      <selection activeCell="S74" sqref="S74"/>
    </sheetView>
  </sheetViews>
  <sheetFormatPr defaultRowHeight="15"/>
  <cols>
    <col min="1" max="1" width="11.140625" style="1" customWidth="1"/>
    <col min="2" max="2" width="73.7109375" style="1" customWidth="1"/>
    <col min="3" max="3" width="18.7109375" style="1" hidden="1" customWidth="1"/>
    <col min="4" max="4" width="16" style="1" hidden="1" customWidth="1"/>
    <col min="5" max="5" width="16.28515625" style="1" hidden="1" customWidth="1"/>
    <col min="6" max="6" width="13.28515625" style="1" hidden="1" customWidth="1"/>
    <col min="7" max="7" width="16" style="1" hidden="1" customWidth="1"/>
    <col min="8" max="8" width="12" style="1" hidden="1" customWidth="1"/>
    <col min="9" max="9" width="16" style="1" hidden="1" customWidth="1"/>
    <col min="10" max="10" width="14.42578125" style="1" hidden="1" customWidth="1"/>
    <col min="11" max="11" width="0" style="1" hidden="1" customWidth="1"/>
    <col min="12" max="12" width="25.5703125" style="1" hidden="1" customWidth="1"/>
    <col min="13" max="13" width="23.28515625" style="1" hidden="1" customWidth="1"/>
    <col min="14" max="14" width="26.28515625" style="1" hidden="1" customWidth="1"/>
    <col min="15" max="15" width="15" style="36" hidden="1" customWidth="1"/>
    <col min="16" max="16" width="0" style="1" hidden="1" customWidth="1"/>
    <col min="17" max="17" width="14" style="1" customWidth="1"/>
    <col min="18" max="18" width="12.140625" style="1" bestFit="1" customWidth="1"/>
    <col min="19" max="19" width="14.85546875" style="1" customWidth="1"/>
    <col min="20" max="260" width="9.140625" style="1"/>
    <col min="261" max="261" width="63.42578125" style="1" customWidth="1"/>
    <col min="262" max="262" width="22.140625" style="1" customWidth="1"/>
    <col min="263" max="263" width="17.140625" style="1" customWidth="1"/>
    <col min="264" max="264" width="16.28515625" style="1" customWidth="1"/>
    <col min="265" max="265" width="16" style="1" customWidth="1"/>
    <col min="266" max="266" width="29.42578125" style="1" customWidth="1"/>
    <col min="267" max="516" width="9.140625" style="1"/>
    <col min="517" max="517" width="63.42578125" style="1" customWidth="1"/>
    <col min="518" max="518" width="22.140625" style="1" customWidth="1"/>
    <col min="519" max="519" width="17.140625" style="1" customWidth="1"/>
    <col min="520" max="520" width="16.28515625" style="1" customWidth="1"/>
    <col min="521" max="521" width="16" style="1" customWidth="1"/>
    <col min="522" max="522" width="29.42578125" style="1" customWidth="1"/>
    <col min="523" max="772" width="9.140625" style="1"/>
    <col min="773" max="773" width="63.42578125" style="1" customWidth="1"/>
    <col min="774" max="774" width="22.140625" style="1" customWidth="1"/>
    <col min="775" max="775" width="17.140625" style="1" customWidth="1"/>
    <col min="776" max="776" width="16.28515625" style="1" customWidth="1"/>
    <col min="777" max="777" width="16" style="1" customWidth="1"/>
    <col min="778" max="778" width="29.42578125" style="1" customWidth="1"/>
    <col min="779" max="1028" width="9.140625" style="1"/>
    <col min="1029" max="1029" width="63.42578125" style="1" customWidth="1"/>
    <col min="1030" max="1030" width="22.140625" style="1" customWidth="1"/>
    <col min="1031" max="1031" width="17.140625" style="1" customWidth="1"/>
    <col min="1032" max="1032" width="16.28515625" style="1" customWidth="1"/>
    <col min="1033" max="1033" width="16" style="1" customWidth="1"/>
    <col min="1034" max="1034" width="29.42578125" style="1" customWidth="1"/>
    <col min="1035" max="1284" width="9.140625" style="1"/>
    <col min="1285" max="1285" width="63.42578125" style="1" customWidth="1"/>
    <col min="1286" max="1286" width="22.140625" style="1" customWidth="1"/>
    <col min="1287" max="1287" width="17.140625" style="1" customWidth="1"/>
    <col min="1288" max="1288" width="16.28515625" style="1" customWidth="1"/>
    <col min="1289" max="1289" width="16" style="1" customWidth="1"/>
    <col min="1290" max="1290" width="29.42578125" style="1" customWidth="1"/>
    <col min="1291" max="1540" width="9.140625" style="1"/>
    <col min="1541" max="1541" width="63.42578125" style="1" customWidth="1"/>
    <col min="1542" max="1542" width="22.140625" style="1" customWidth="1"/>
    <col min="1543" max="1543" width="17.140625" style="1" customWidth="1"/>
    <col min="1544" max="1544" width="16.28515625" style="1" customWidth="1"/>
    <col min="1545" max="1545" width="16" style="1" customWidth="1"/>
    <col min="1546" max="1546" width="29.42578125" style="1" customWidth="1"/>
    <col min="1547" max="1796" width="9.140625" style="1"/>
    <col min="1797" max="1797" width="63.42578125" style="1" customWidth="1"/>
    <col min="1798" max="1798" width="22.140625" style="1" customWidth="1"/>
    <col min="1799" max="1799" width="17.140625" style="1" customWidth="1"/>
    <col min="1800" max="1800" width="16.28515625" style="1" customWidth="1"/>
    <col min="1801" max="1801" width="16" style="1" customWidth="1"/>
    <col min="1802" max="1802" width="29.42578125" style="1" customWidth="1"/>
    <col min="1803" max="2052" width="9.140625" style="1"/>
    <col min="2053" max="2053" width="63.42578125" style="1" customWidth="1"/>
    <col min="2054" max="2054" width="22.140625" style="1" customWidth="1"/>
    <col min="2055" max="2055" width="17.140625" style="1" customWidth="1"/>
    <col min="2056" max="2056" width="16.28515625" style="1" customWidth="1"/>
    <col min="2057" max="2057" width="16" style="1" customWidth="1"/>
    <col min="2058" max="2058" width="29.42578125" style="1" customWidth="1"/>
    <col min="2059" max="2308" width="9.140625" style="1"/>
    <col min="2309" max="2309" width="63.42578125" style="1" customWidth="1"/>
    <col min="2310" max="2310" width="22.140625" style="1" customWidth="1"/>
    <col min="2311" max="2311" width="17.140625" style="1" customWidth="1"/>
    <col min="2312" max="2312" width="16.28515625" style="1" customWidth="1"/>
    <col min="2313" max="2313" width="16" style="1" customWidth="1"/>
    <col min="2314" max="2314" width="29.42578125" style="1" customWidth="1"/>
    <col min="2315" max="2564" width="9.140625" style="1"/>
    <col min="2565" max="2565" width="63.42578125" style="1" customWidth="1"/>
    <col min="2566" max="2566" width="22.140625" style="1" customWidth="1"/>
    <col min="2567" max="2567" width="17.140625" style="1" customWidth="1"/>
    <col min="2568" max="2568" width="16.28515625" style="1" customWidth="1"/>
    <col min="2569" max="2569" width="16" style="1" customWidth="1"/>
    <col min="2570" max="2570" width="29.42578125" style="1" customWidth="1"/>
    <col min="2571" max="2820" width="9.140625" style="1"/>
    <col min="2821" max="2821" width="63.42578125" style="1" customWidth="1"/>
    <col min="2822" max="2822" width="22.140625" style="1" customWidth="1"/>
    <col min="2823" max="2823" width="17.140625" style="1" customWidth="1"/>
    <col min="2824" max="2824" width="16.28515625" style="1" customWidth="1"/>
    <col min="2825" max="2825" width="16" style="1" customWidth="1"/>
    <col min="2826" max="2826" width="29.42578125" style="1" customWidth="1"/>
    <col min="2827" max="3076" width="9.140625" style="1"/>
    <col min="3077" max="3077" width="63.42578125" style="1" customWidth="1"/>
    <col min="3078" max="3078" width="22.140625" style="1" customWidth="1"/>
    <col min="3079" max="3079" width="17.140625" style="1" customWidth="1"/>
    <col min="3080" max="3080" width="16.28515625" style="1" customWidth="1"/>
    <col min="3081" max="3081" width="16" style="1" customWidth="1"/>
    <col min="3082" max="3082" width="29.42578125" style="1" customWidth="1"/>
    <col min="3083" max="3332" width="9.140625" style="1"/>
    <col min="3333" max="3333" width="63.42578125" style="1" customWidth="1"/>
    <col min="3334" max="3334" width="22.140625" style="1" customWidth="1"/>
    <col min="3335" max="3335" width="17.140625" style="1" customWidth="1"/>
    <col min="3336" max="3336" width="16.28515625" style="1" customWidth="1"/>
    <col min="3337" max="3337" width="16" style="1" customWidth="1"/>
    <col min="3338" max="3338" width="29.42578125" style="1" customWidth="1"/>
    <col min="3339" max="3588" width="9.140625" style="1"/>
    <col min="3589" max="3589" width="63.42578125" style="1" customWidth="1"/>
    <col min="3590" max="3590" width="22.140625" style="1" customWidth="1"/>
    <col min="3591" max="3591" width="17.140625" style="1" customWidth="1"/>
    <col min="3592" max="3592" width="16.28515625" style="1" customWidth="1"/>
    <col min="3593" max="3593" width="16" style="1" customWidth="1"/>
    <col min="3594" max="3594" width="29.42578125" style="1" customWidth="1"/>
    <col min="3595" max="3844" width="9.140625" style="1"/>
    <col min="3845" max="3845" width="63.42578125" style="1" customWidth="1"/>
    <col min="3846" max="3846" width="22.140625" style="1" customWidth="1"/>
    <col min="3847" max="3847" width="17.140625" style="1" customWidth="1"/>
    <col min="3848" max="3848" width="16.28515625" style="1" customWidth="1"/>
    <col min="3849" max="3849" width="16" style="1" customWidth="1"/>
    <col min="3850" max="3850" width="29.42578125" style="1" customWidth="1"/>
    <col min="3851" max="4100" width="9.140625" style="1"/>
    <col min="4101" max="4101" width="63.42578125" style="1" customWidth="1"/>
    <col min="4102" max="4102" width="22.140625" style="1" customWidth="1"/>
    <col min="4103" max="4103" width="17.140625" style="1" customWidth="1"/>
    <col min="4104" max="4104" width="16.28515625" style="1" customWidth="1"/>
    <col min="4105" max="4105" width="16" style="1" customWidth="1"/>
    <col min="4106" max="4106" width="29.42578125" style="1" customWidth="1"/>
    <col min="4107" max="4356" width="9.140625" style="1"/>
    <col min="4357" max="4357" width="63.42578125" style="1" customWidth="1"/>
    <col min="4358" max="4358" width="22.140625" style="1" customWidth="1"/>
    <col min="4359" max="4359" width="17.140625" style="1" customWidth="1"/>
    <col min="4360" max="4360" width="16.28515625" style="1" customWidth="1"/>
    <col min="4361" max="4361" width="16" style="1" customWidth="1"/>
    <col min="4362" max="4362" width="29.42578125" style="1" customWidth="1"/>
    <col min="4363" max="4612" width="9.140625" style="1"/>
    <col min="4613" max="4613" width="63.42578125" style="1" customWidth="1"/>
    <col min="4614" max="4614" width="22.140625" style="1" customWidth="1"/>
    <col min="4615" max="4615" width="17.140625" style="1" customWidth="1"/>
    <col min="4616" max="4616" width="16.28515625" style="1" customWidth="1"/>
    <col min="4617" max="4617" width="16" style="1" customWidth="1"/>
    <col min="4618" max="4618" width="29.42578125" style="1" customWidth="1"/>
    <col min="4619" max="4868" width="9.140625" style="1"/>
    <col min="4869" max="4869" width="63.42578125" style="1" customWidth="1"/>
    <col min="4870" max="4870" width="22.140625" style="1" customWidth="1"/>
    <col min="4871" max="4871" width="17.140625" style="1" customWidth="1"/>
    <col min="4872" max="4872" width="16.28515625" style="1" customWidth="1"/>
    <col min="4873" max="4873" width="16" style="1" customWidth="1"/>
    <col min="4874" max="4874" width="29.42578125" style="1" customWidth="1"/>
    <col min="4875" max="5124" width="9.140625" style="1"/>
    <col min="5125" max="5125" width="63.42578125" style="1" customWidth="1"/>
    <col min="5126" max="5126" width="22.140625" style="1" customWidth="1"/>
    <col min="5127" max="5127" width="17.140625" style="1" customWidth="1"/>
    <col min="5128" max="5128" width="16.28515625" style="1" customWidth="1"/>
    <col min="5129" max="5129" width="16" style="1" customWidth="1"/>
    <col min="5130" max="5130" width="29.42578125" style="1" customWidth="1"/>
    <col min="5131" max="5380" width="9.140625" style="1"/>
    <col min="5381" max="5381" width="63.42578125" style="1" customWidth="1"/>
    <col min="5382" max="5382" width="22.140625" style="1" customWidth="1"/>
    <col min="5383" max="5383" width="17.140625" style="1" customWidth="1"/>
    <col min="5384" max="5384" width="16.28515625" style="1" customWidth="1"/>
    <col min="5385" max="5385" width="16" style="1" customWidth="1"/>
    <col min="5386" max="5386" width="29.42578125" style="1" customWidth="1"/>
    <col min="5387" max="5636" width="9.140625" style="1"/>
    <col min="5637" max="5637" width="63.42578125" style="1" customWidth="1"/>
    <col min="5638" max="5638" width="22.140625" style="1" customWidth="1"/>
    <col min="5639" max="5639" width="17.140625" style="1" customWidth="1"/>
    <col min="5640" max="5640" width="16.28515625" style="1" customWidth="1"/>
    <col min="5641" max="5641" width="16" style="1" customWidth="1"/>
    <col min="5642" max="5642" width="29.42578125" style="1" customWidth="1"/>
    <col min="5643" max="5892" width="9.140625" style="1"/>
    <col min="5893" max="5893" width="63.42578125" style="1" customWidth="1"/>
    <col min="5894" max="5894" width="22.140625" style="1" customWidth="1"/>
    <col min="5895" max="5895" width="17.140625" style="1" customWidth="1"/>
    <col min="5896" max="5896" width="16.28515625" style="1" customWidth="1"/>
    <col min="5897" max="5897" width="16" style="1" customWidth="1"/>
    <col min="5898" max="5898" width="29.42578125" style="1" customWidth="1"/>
    <col min="5899" max="6148" width="9.140625" style="1"/>
    <col min="6149" max="6149" width="63.42578125" style="1" customWidth="1"/>
    <col min="6150" max="6150" width="22.140625" style="1" customWidth="1"/>
    <col min="6151" max="6151" width="17.140625" style="1" customWidth="1"/>
    <col min="6152" max="6152" width="16.28515625" style="1" customWidth="1"/>
    <col min="6153" max="6153" width="16" style="1" customWidth="1"/>
    <col min="6154" max="6154" width="29.42578125" style="1" customWidth="1"/>
    <col min="6155" max="6404" width="9.140625" style="1"/>
    <col min="6405" max="6405" width="63.42578125" style="1" customWidth="1"/>
    <col min="6406" max="6406" width="22.140625" style="1" customWidth="1"/>
    <col min="6407" max="6407" width="17.140625" style="1" customWidth="1"/>
    <col min="6408" max="6408" width="16.28515625" style="1" customWidth="1"/>
    <col min="6409" max="6409" width="16" style="1" customWidth="1"/>
    <col min="6410" max="6410" width="29.42578125" style="1" customWidth="1"/>
    <col min="6411" max="6660" width="9.140625" style="1"/>
    <col min="6661" max="6661" width="63.42578125" style="1" customWidth="1"/>
    <col min="6662" max="6662" width="22.140625" style="1" customWidth="1"/>
    <col min="6663" max="6663" width="17.140625" style="1" customWidth="1"/>
    <col min="6664" max="6664" width="16.28515625" style="1" customWidth="1"/>
    <col min="6665" max="6665" width="16" style="1" customWidth="1"/>
    <col min="6666" max="6666" width="29.42578125" style="1" customWidth="1"/>
    <col min="6667" max="6916" width="9.140625" style="1"/>
    <col min="6917" max="6917" width="63.42578125" style="1" customWidth="1"/>
    <col min="6918" max="6918" width="22.140625" style="1" customWidth="1"/>
    <col min="6919" max="6919" width="17.140625" style="1" customWidth="1"/>
    <col min="6920" max="6920" width="16.28515625" style="1" customWidth="1"/>
    <col min="6921" max="6921" width="16" style="1" customWidth="1"/>
    <col min="6922" max="6922" width="29.42578125" style="1" customWidth="1"/>
    <col min="6923" max="7172" width="9.140625" style="1"/>
    <col min="7173" max="7173" width="63.42578125" style="1" customWidth="1"/>
    <col min="7174" max="7174" width="22.140625" style="1" customWidth="1"/>
    <col min="7175" max="7175" width="17.140625" style="1" customWidth="1"/>
    <col min="7176" max="7176" width="16.28515625" style="1" customWidth="1"/>
    <col min="7177" max="7177" width="16" style="1" customWidth="1"/>
    <col min="7178" max="7178" width="29.42578125" style="1" customWidth="1"/>
    <col min="7179" max="7428" width="9.140625" style="1"/>
    <col min="7429" max="7429" width="63.42578125" style="1" customWidth="1"/>
    <col min="7430" max="7430" width="22.140625" style="1" customWidth="1"/>
    <col min="7431" max="7431" width="17.140625" style="1" customWidth="1"/>
    <col min="7432" max="7432" width="16.28515625" style="1" customWidth="1"/>
    <col min="7433" max="7433" width="16" style="1" customWidth="1"/>
    <col min="7434" max="7434" width="29.42578125" style="1" customWidth="1"/>
    <col min="7435" max="7684" width="9.140625" style="1"/>
    <col min="7685" max="7685" width="63.42578125" style="1" customWidth="1"/>
    <col min="7686" max="7686" width="22.140625" style="1" customWidth="1"/>
    <col min="7687" max="7687" width="17.140625" style="1" customWidth="1"/>
    <col min="7688" max="7688" width="16.28515625" style="1" customWidth="1"/>
    <col min="7689" max="7689" width="16" style="1" customWidth="1"/>
    <col min="7690" max="7690" width="29.42578125" style="1" customWidth="1"/>
    <col min="7691" max="7940" width="9.140625" style="1"/>
    <col min="7941" max="7941" width="63.42578125" style="1" customWidth="1"/>
    <col min="7942" max="7942" width="22.140625" style="1" customWidth="1"/>
    <col min="7943" max="7943" width="17.140625" style="1" customWidth="1"/>
    <col min="7944" max="7944" width="16.28515625" style="1" customWidth="1"/>
    <col min="7945" max="7945" width="16" style="1" customWidth="1"/>
    <col min="7946" max="7946" width="29.42578125" style="1" customWidth="1"/>
    <col min="7947" max="8196" width="9.140625" style="1"/>
    <col min="8197" max="8197" width="63.42578125" style="1" customWidth="1"/>
    <col min="8198" max="8198" width="22.140625" style="1" customWidth="1"/>
    <col min="8199" max="8199" width="17.140625" style="1" customWidth="1"/>
    <col min="8200" max="8200" width="16.28515625" style="1" customWidth="1"/>
    <col min="8201" max="8201" width="16" style="1" customWidth="1"/>
    <col min="8202" max="8202" width="29.42578125" style="1" customWidth="1"/>
    <col min="8203" max="8452" width="9.140625" style="1"/>
    <col min="8453" max="8453" width="63.42578125" style="1" customWidth="1"/>
    <col min="8454" max="8454" width="22.140625" style="1" customWidth="1"/>
    <col min="8455" max="8455" width="17.140625" style="1" customWidth="1"/>
    <col min="8456" max="8456" width="16.28515625" style="1" customWidth="1"/>
    <col min="8457" max="8457" width="16" style="1" customWidth="1"/>
    <col min="8458" max="8458" width="29.42578125" style="1" customWidth="1"/>
    <col min="8459" max="8708" width="9.140625" style="1"/>
    <col min="8709" max="8709" width="63.42578125" style="1" customWidth="1"/>
    <col min="8710" max="8710" width="22.140625" style="1" customWidth="1"/>
    <col min="8711" max="8711" width="17.140625" style="1" customWidth="1"/>
    <col min="8712" max="8712" width="16.28515625" style="1" customWidth="1"/>
    <col min="8713" max="8713" width="16" style="1" customWidth="1"/>
    <col min="8714" max="8714" width="29.42578125" style="1" customWidth="1"/>
    <col min="8715" max="8964" width="9.140625" style="1"/>
    <col min="8965" max="8965" width="63.42578125" style="1" customWidth="1"/>
    <col min="8966" max="8966" width="22.140625" style="1" customWidth="1"/>
    <col min="8967" max="8967" width="17.140625" style="1" customWidth="1"/>
    <col min="8968" max="8968" width="16.28515625" style="1" customWidth="1"/>
    <col min="8969" max="8969" width="16" style="1" customWidth="1"/>
    <col min="8970" max="8970" width="29.42578125" style="1" customWidth="1"/>
    <col min="8971" max="9220" width="9.140625" style="1"/>
    <col min="9221" max="9221" width="63.42578125" style="1" customWidth="1"/>
    <col min="9222" max="9222" width="22.140625" style="1" customWidth="1"/>
    <col min="9223" max="9223" width="17.140625" style="1" customWidth="1"/>
    <col min="9224" max="9224" width="16.28515625" style="1" customWidth="1"/>
    <col min="9225" max="9225" width="16" style="1" customWidth="1"/>
    <col min="9226" max="9226" width="29.42578125" style="1" customWidth="1"/>
    <col min="9227" max="9476" width="9.140625" style="1"/>
    <col min="9477" max="9477" width="63.42578125" style="1" customWidth="1"/>
    <col min="9478" max="9478" width="22.140625" style="1" customWidth="1"/>
    <col min="9479" max="9479" width="17.140625" style="1" customWidth="1"/>
    <col min="9480" max="9480" width="16.28515625" style="1" customWidth="1"/>
    <col min="9481" max="9481" width="16" style="1" customWidth="1"/>
    <col min="9482" max="9482" width="29.42578125" style="1" customWidth="1"/>
    <col min="9483" max="9732" width="9.140625" style="1"/>
    <col min="9733" max="9733" width="63.42578125" style="1" customWidth="1"/>
    <col min="9734" max="9734" width="22.140625" style="1" customWidth="1"/>
    <col min="9735" max="9735" width="17.140625" style="1" customWidth="1"/>
    <col min="9736" max="9736" width="16.28515625" style="1" customWidth="1"/>
    <col min="9737" max="9737" width="16" style="1" customWidth="1"/>
    <col min="9738" max="9738" width="29.42578125" style="1" customWidth="1"/>
    <col min="9739" max="9988" width="9.140625" style="1"/>
    <col min="9989" max="9989" width="63.42578125" style="1" customWidth="1"/>
    <col min="9990" max="9990" width="22.140625" style="1" customWidth="1"/>
    <col min="9991" max="9991" width="17.140625" style="1" customWidth="1"/>
    <col min="9992" max="9992" width="16.28515625" style="1" customWidth="1"/>
    <col min="9993" max="9993" width="16" style="1" customWidth="1"/>
    <col min="9994" max="9994" width="29.42578125" style="1" customWidth="1"/>
    <col min="9995" max="10244" width="9.140625" style="1"/>
    <col min="10245" max="10245" width="63.42578125" style="1" customWidth="1"/>
    <col min="10246" max="10246" width="22.140625" style="1" customWidth="1"/>
    <col min="10247" max="10247" width="17.140625" style="1" customWidth="1"/>
    <col min="10248" max="10248" width="16.28515625" style="1" customWidth="1"/>
    <col min="10249" max="10249" width="16" style="1" customWidth="1"/>
    <col min="10250" max="10250" width="29.42578125" style="1" customWidth="1"/>
    <col min="10251" max="10500" width="9.140625" style="1"/>
    <col min="10501" max="10501" width="63.42578125" style="1" customWidth="1"/>
    <col min="10502" max="10502" width="22.140625" style="1" customWidth="1"/>
    <col min="10503" max="10503" width="17.140625" style="1" customWidth="1"/>
    <col min="10504" max="10504" width="16.28515625" style="1" customWidth="1"/>
    <col min="10505" max="10505" width="16" style="1" customWidth="1"/>
    <col min="10506" max="10506" width="29.42578125" style="1" customWidth="1"/>
    <col min="10507" max="10756" width="9.140625" style="1"/>
    <col min="10757" max="10757" width="63.42578125" style="1" customWidth="1"/>
    <col min="10758" max="10758" width="22.140625" style="1" customWidth="1"/>
    <col min="10759" max="10759" width="17.140625" style="1" customWidth="1"/>
    <col min="10760" max="10760" width="16.28515625" style="1" customWidth="1"/>
    <col min="10761" max="10761" width="16" style="1" customWidth="1"/>
    <col min="10762" max="10762" width="29.42578125" style="1" customWidth="1"/>
    <col min="10763" max="11012" width="9.140625" style="1"/>
    <col min="11013" max="11013" width="63.42578125" style="1" customWidth="1"/>
    <col min="11014" max="11014" width="22.140625" style="1" customWidth="1"/>
    <col min="11015" max="11015" width="17.140625" style="1" customWidth="1"/>
    <col min="11016" max="11016" width="16.28515625" style="1" customWidth="1"/>
    <col min="11017" max="11017" width="16" style="1" customWidth="1"/>
    <col min="11018" max="11018" width="29.42578125" style="1" customWidth="1"/>
    <col min="11019" max="11268" width="9.140625" style="1"/>
    <col min="11269" max="11269" width="63.42578125" style="1" customWidth="1"/>
    <col min="11270" max="11270" width="22.140625" style="1" customWidth="1"/>
    <col min="11271" max="11271" width="17.140625" style="1" customWidth="1"/>
    <col min="11272" max="11272" width="16.28515625" style="1" customWidth="1"/>
    <col min="11273" max="11273" width="16" style="1" customWidth="1"/>
    <col min="11274" max="11274" width="29.42578125" style="1" customWidth="1"/>
    <col min="11275" max="11524" width="9.140625" style="1"/>
    <col min="11525" max="11525" width="63.42578125" style="1" customWidth="1"/>
    <col min="11526" max="11526" width="22.140625" style="1" customWidth="1"/>
    <col min="11527" max="11527" width="17.140625" style="1" customWidth="1"/>
    <col min="11528" max="11528" width="16.28515625" style="1" customWidth="1"/>
    <col min="11529" max="11529" width="16" style="1" customWidth="1"/>
    <col min="11530" max="11530" width="29.42578125" style="1" customWidth="1"/>
    <col min="11531" max="11780" width="9.140625" style="1"/>
    <col min="11781" max="11781" width="63.42578125" style="1" customWidth="1"/>
    <col min="11782" max="11782" width="22.140625" style="1" customWidth="1"/>
    <col min="11783" max="11783" width="17.140625" style="1" customWidth="1"/>
    <col min="11784" max="11784" width="16.28515625" style="1" customWidth="1"/>
    <col min="11785" max="11785" width="16" style="1" customWidth="1"/>
    <col min="11786" max="11786" width="29.42578125" style="1" customWidth="1"/>
    <col min="11787" max="12036" width="9.140625" style="1"/>
    <col min="12037" max="12037" width="63.42578125" style="1" customWidth="1"/>
    <col min="12038" max="12038" width="22.140625" style="1" customWidth="1"/>
    <col min="12039" max="12039" width="17.140625" style="1" customWidth="1"/>
    <col min="12040" max="12040" width="16.28515625" style="1" customWidth="1"/>
    <col min="12041" max="12041" width="16" style="1" customWidth="1"/>
    <col min="12042" max="12042" width="29.42578125" style="1" customWidth="1"/>
    <col min="12043" max="12292" width="9.140625" style="1"/>
    <col min="12293" max="12293" width="63.42578125" style="1" customWidth="1"/>
    <col min="12294" max="12294" width="22.140625" style="1" customWidth="1"/>
    <col min="12295" max="12295" width="17.140625" style="1" customWidth="1"/>
    <col min="12296" max="12296" width="16.28515625" style="1" customWidth="1"/>
    <col min="12297" max="12297" width="16" style="1" customWidth="1"/>
    <col min="12298" max="12298" width="29.42578125" style="1" customWidth="1"/>
    <col min="12299" max="12548" width="9.140625" style="1"/>
    <col min="12549" max="12549" width="63.42578125" style="1" customWidth="1"/>
    <col min="12550" max="12550" width="22.140625" style="1" customWidth="1"/>
    <col min="12551" max="12551" width="17.140625" style="1" customWidth="1"/>
    <col min="12552" max="12552" width="16.28515625" style="1" customWidth="1"/>
    <col min="12553" max="12553" width="16" style="1" customWidth="1"/>
    <col min="12554" max="12554" width="29.42578125" style="1" customWidth="1"/>
    <col min="12555" max="12804" width="9.140625" style="1"/>
    <col min="12805" max="12805" width="63.42578125" style="1" customWidth="1"/>
    <col min="12806" max="12806" width="22.140625" style="1" customWidth="1"/>
    <col min="12807" max="12807" width="17.140625" style="1" customWidth="1"/>
    <col min="12808" max="12808" width="16.28515625" style="1" customWidth="1"/>
    <col min="12809" max="12809" width="16" style="1" customWidth="1"/>
    <col min="12810" max="12810" width="29.42578125" style="1" customWidth="1"/>
    <col min="12811" max="13060" width="9.140625" style="1"/>
    <col min="13061" max="13061" width="63.42578125" style="1" customWidth="1"/>
    <col min="13062" max="13062" width="22.140625" style="1" customWidth="1"/>
    <col min="13063" max="13063" width="17.140625" style="1" customWidth="1"/>
    <col min="13064" max="13064" width="16.28515625" style="1" customWidth="1"/>
    <col min="13065" max="13065" width="16" style="1" customWidth="1"/>
    <col min="13066" max="13066" width="29.42578125" style="1" customWidth="1"/>
    <col min="13067" max="13316" width="9.140625" style="1"/>
    <col min="13317" max="13317" width="63.42578125" style="1" customWidth="1"/>
    <col min="13318" max="13318" width="22.140625" style="1" customWidth="1"/>
    <col min="13319" max="13319" width="17.140625" style="1" customWidth="1"/>
    <col min="13320" max="13320" width="16.28515625" style="1" customWidth="1"/>
    <col min="13321" max="13321" width="16" style="1" customWidth="1"/>
    <col min="13322" max="13322" width="29.42578125" style="1" customWidth="1"/>
    <col min="13323" max="13572" width="9.140625" style="1"/>
    <col min="13573" max="13573" width="63.42578125" style="1" customWidth="1"/>
    <col min="13574" max="13574" width="22.140625" style="1" customWidth="1"/>
    <col min="13575" max="13575" width="17.140625" style="1" customWidth="1"/>
    <col min="13576" max="13576" width="16.28515625" style="1" customWidth="1"/>
    <col min="13577" max="13577" width="16" style="1" customWidth="1"/>
    <col min="13578" max="13578" width="29.42578125" style="1" customWidth="1"/>
    <col min="13579" max="13828" width="9.140625" style="1"/>
    <col min="13829" max="13829" width="63.42578125" style="1" customWidth="1"/>
    <col min="13830" max="13830" width="22.140625" style="1" customWidth="1"/>
    <col min="13831" max="13831" width="17.140625" style="1" customWidth="1"/>
    <col min="13832" max="13832" width="16.28515625" style="1" customWidth="1"/>
    <col min="13833" max="13833" width="16" style="1" customWidth="1"/>
    <col min="13834" max="13834" width="29.42578125" style="1" customWidth="1"/>
    <col min="13835" max="14084" width="9.140625" style="1"/>
    <col min="14085" max="14085" width="63.42578125" style="1" customWidth="1"/>
    <col min="14086" max="14086" width="22.140625" style="1" customWidth="1"/>
    <col min="14087" max="14087" width="17.140625" style="1" customWidth="1"/>
    <col min="14088" max="14088" width="16.28515625" style="1" customWidth="1"/>
    <col min="14089" max="14089" width="16" style="1" customWidth="1"/>
    <col min="14090" max="14090" width="29.42578125" style="1" customWidth="1"/>
    <col min="14091" max="14340" width="9.140625" style="1"/>
    <col min="14341" max="14341" width="63.42578125" style="1" customWidth="1"/>
    <col min="14342" max="14342" width="22.140625" style="1" customWidth="1"/>
    <col min="14343" max="14343" width="17.140625" style="1" customWidth="1"/>
    <col min="14344" max="14344" width="16.28515625" style="1" customWidth="1"/>
    <col min="14345" max="14345" width="16" style="1" customWidth="1"/>
    <col min="14346" max="14346" width="29.42578125" style="1" customWidth="1"/>
    <col min="14347" max="14596" width="9.140625" style="1"/>
    <col min="14597" max="14597" width="63.42578125" style="1" customWidth="1"/>
    <col min="14598" max="14598" width="22.140625" style="1" customWidth="1"/>
    <col min="14599" max="14599" width="17.140625" style="1" customWidth="1"/>
    <col min="14600" max="14600" width="16.28515625" style="1" customWidth="1"/>
    <col min="14601" max="14601" width="16" style="1" customWidth="1"/>
    <col min="14602" max="14602" width="29.42578125" style="1" customWidth="1"/>
    <col min="14603" max="14852" width="9.140625" style="1"/>
    <col min="14853" max="14853" width="63.42578125" style="1" customWidth="1"/>
    <col min="14854" max="14854" width="22.140625" style="1" customWidth="1"/>
    <col min="14855" max="14855" width="17.140625" style="1" customWidth="1"/>
    <col min="14856" max="14856" width="16.28515625" style="1" customWidth="1"/>
    <col min="14857" max="14857" width="16" style="1" customWidth="1"/>
    <col min="14858" max="14858" width="29.42578125" style="1" customWidth="1"/>
    <col min="14859" max="15108" width="9.140625" style="1"/>
    <col min="15109" max="15109" width="63.42578125" style="1" customWidth="1"/>
    <col min="15110" max="15110" width="22.140625" style="1" customWidth="1"/>
    <col min="15111" max="15111" width="17.140625" style="1" customWidth="1"/>
    <col min="15112" max="15112" width="16.28515625" style="1" customWidth="1"/>
    <col min="15113" max="15113" width="16" style="1" customWidth="1"/>
    <col min="15114" max="15114" width="29.42578125" style="1" customWidth="1"/>
    <col min="15115" max="15364" width="9.140625" style="1"/>
    <col min="15365" max="15365" width="63.42578125" style="1" customWidth="1"/>
    <col min="15366" max="15366" width="22.140625" style="1" customWidth="1"/>
    <col min="15367" max="15367" width="17.140625" style="1" customWidth="1"/>
    <col min="15368" max="15368" width="16.28515625" style="1" customWidth="1"/>
    <col min="15369" max="15369" width="16" style="1" customWidth="1"/>
    <col min="15370" max="15370" width="29.42578125" style="1" customWidth="1"/>
    <col min="15371" max="15620" width="9.140625" style="1"/>
    <col min="15621" max="15621" width="63.42578125" style="1" customWidth="1"/>
    <col min="15622" max="15622" width="22.140625" style="1" customWidth="1"/>
    <col min="15623" max="15623" width="17.140625" style="1" customWidth="1"/>
    <col min="15624" max="15624" width="16.28515625" style="1" customWidth="1"/>
    <col min="15625" max="15625" width="16" style="1" customWidth="1"/>
    <col min="15626" max="15626" width="29.42578125" style="1" customWidth="1"/>
    <col min="15627" max="15876" width="9.140625" style="1"/>
    <col min="15877" max="15877" width="63.42578125" style="1" customWidth="1"/>
    <col min="15878" max="15878" width="22.140625" style="1" customWidth="1"/>
    <col min="15879" max="15879" width="17.140625" style="1" customWidth="1"/>
    <col min="15880" max="15880" width="16.28515625" style="1" customWidth="1"/>
    <col min="15881" max="15881" width="16" style="1" customWidth="1"/>
    <col min="15882" max="15882" width="29.42578125" style="1" customWidth="1"/>
    <col min="15883" max="16132" width="9.140625" style="1"/>
    <col min="16133" max="16133" width="63.42578125" style="1" customWidth="1"/>
    <col min="16134" max="16134" width="22.140625" style="1" customWidth="1"/>
    <col min="16135" max="16135" width="17.140625" style="1" customWidth="1"/>
    <col min="16136" max="16136" width="16.28515625" style="1" customWidth="1"/>
    <col min="16137" max="16137" width="16" style="1" customWidth="1"/>
    <col min="16138" max="16138" width="29.42578125" style="1" customWidth="1"/>
    <col min="16139" max="16384" width="9.140625" style="1"/>
  </cols>
  <sheetData>
    <row r="1" spans="1:19" ht="3" customHeight="1"/>
    <row r="2" spans="1:19">
      <c r="D2" s="27"/>
      <c r="H2" s="2"/>
      <c r="I2" s="2" t="s">
        <v>95</v>
      </c>
      <c r="J2" s="2"/>
      <c r="K2" s="2"/>
      <c r="L2" s="2"/>
    </row>
    <row r="3" spans="1:19" ht="13.5" customHeight="1">
      <c r="D3" s="26"/>
      <c r="I3" s="1" t="s">
        <v>94</v>
      </c>
    </row>
    <row r="4" spans="1:19" ht="42" customHeight="1">
      <c r="B4" s="49" t="s">
        <v>109</v>
      </c>
      <c r="C4" s="49"/>
      <c r="D4" s="49"/>
      <c r="E4" s="49"/>
      <c r="F4" s="49"/>
      <c r="G4" s="49"/>
      <c r="H4" s="49"/>
      <c r="I4" s="49"/>
      <c r="J4" s="49"/>
    </row>
    <row r="5" spans="1:19">
      <c r="B5" s="3"/>
      <c r="F5" s="4"/>
      <c r="G5" s="4"/>
      <c r="H5" s="4"/>
      <c r="I5" s="4"/>
      <c r="J5" s="4" t="s">
        <v>0</v>
      </c>
    </row>
    <row r="6" spans="1:19" ht="15.75">
      <c r="A6" s="50" t="s">
        <v>1</v>
      </c>
      <c r="B6" s="51" t="s">
        <v>2</v>
      </c>
      <c r="C6" s="32" t="s">
        <v>96</v>
      </c>
      <c r="D6" s="32" t="s">
        <v>97</v>
      </c>
      <c r="E6" s="52" t="s">
        <v>99</v>
      </c>
      <c r="F6" s="52"/>
      <c r="G6" s="48" t="s">
        <v>101</v>
      </c>
      <c r="H6" s="48"/>
      <c r="I6" s="48" t="s">
        <v>110</v>
      </c>
      <c r="J6" s="48"/>
    </row>
    <row r="7" spans="1:19" s="3" customFormat="1" ht="57.75" customHeight="1">
      <c r="A7" s="50"/>
      <c r="B7" s="51"/>
      <c r="C7" s="5" t="s">
        <v>3</v>
      </c>
      <c r="D7" s="6" t="s">
        <v>98</v>
      </c>
      <c r="E7" s="6" t="s">
        <v>4</v>
      </c>
      <c r="F7" s="6" t="s">
        <v>100</v>
      </c>
      <c r="G7" s="6" t="s">
        <v>4</v>
      </c>
      <c r="H7" s="6" t="s">
        <v>102</v>
      </c>
      <c r="I7" s="6" t="s">
        <v>4</v>
      </c>
      <c r="J7" s="6" t="s">
        <v>111</v>
      </c>
      <c r="O7" s="37"/>
    </row>
    <row r="8" spans="1:19" s="3" customFormat="1" ht="15" customHeight="1">
      <c r="A8" s="7">
        <v>1</v>
      </c>
      <c r="B8" s="8">
        <v>2</v>
      </c>
      <c r="C8" s="8">
        <v>3</v>
      </c>
      <c r="D8" s="8">
        <v>4</v>
      </c>
      <c r="E8" s="8">
        <v>5</v>
      </c>
      <c r="F8" s="8">
        <v>6</v>
      </c>
      <c r="G8" s="8">
        <v>7</v>
      </c>
      <c r="H8" s="8">
        <v>8</v>
      </c>
      <c r="I8" s="8">
        <v>9</v>
      </c>
      <c r="J8" s="9">
        <v>10</v>
      </c>
      <c r="O8" s="37"/>
    </row>
    <row r="9" spans="1:19" ht="15.75">
      <c r="A9" s="10"/>
      <c r="B9" s="11" t="s">
        <v>5</v>
      </c>
      <c r="C9" s="12">
        <f>SUM(C10+C21+C19+C26+C34+C39+C41+C47+C50+C52+C57+C61+C64)</f>
        <v>5715781.5999999996</v>
      </c>
      <c r="D9" s="12">
        <f>SUM(D10+D21+D19+D26+D34+D39+D41+D47+D50+D52+D57+D61+D64)</f>
        <v>7361212.6999999993</v>
      </c>
      <c r="E9" s="12">
        <f>SUM(E10+E21+E19+E26+E34+E39+E41+E47+E50+E52+E57+E61+E64)</f>
        <v>5702473.8999999994</v>
      </c>
      <c r="F9" s="20">
        <f t="shared" ref="F9:F15" si="0">SUM(E9)/D9*100</f>
        <v>77.466500866086918</v>
      </c>
      <c r="G9" s="12">
        <f>SUM(G10+G21+G19+G26+G34+G39+G41+G47+G50+G52+G57+G61+G64)</f>
        <v>5379441.8999999994</v>
      </c>
      <c r="H9" s="20">
        <f>SUM(G9)/E9*100</f>
        <v>94.335230539152491</v>
      </c>
      <c r="I9" s="12">
        <f>SUM(I10+I21+I19+I26+I34+I39+I41+I47+I50+I52+I57+I61+I64)</f>
        <v>5339779.6000000006</v>
      </c>
      <c r="J9" s="20">
        <f>SUM(I9/G9*100)</f>
        <v>99.262706043911379</v>
      </c>
      <c r="Q9" s="33">
        <v>5702473.8999999994</v>
      </c>
      <c r="R9" s="33">
        <v>5379441.8999999994</v>
      </c>
      <c r="S9" s="26">
        <v>5339779.6000000006</v>
      </c>
    </row>
    <row r="10" spans="1:19" ht="15.75">
      <c r="A10" s="13" t="s">
        <v>55</v>
      </c>
      <c r="B10" s="11" t="s">
        <v>6</v>
      </c>
      <c r="C10" s="12">
        <v>476149.4</v>
      </c>
      <c r="D10" s="12">
        <f>SUM(D11:D18)</f>
        <v>523832.69999999995</v>
      </c>
      <c r="E10" s="12">
        <f>SUM(E11:E18)</f>
        <v>559689.5</v>
      </c>
      <c r="F10" s="17">
        <f t="shared" si="0"/>
        <v>106.84508622695759</v>
      </c>
      <c r="G10" s="12">
        <f>SUM(G11:G18)</f>
        <v>582440.30000000005</v>
      </c>
      <c r="H10" s="17">
        <f>SUM(G10)/E10*100</f>
        <v>104.06489669718657</v>
      </c>
      <c r="I10" s="12">
        <f>SUM(I11:I18)</f>
        <v>662198.19999999995</v>
      </c>
      <c r="J10" s="17">
        <f>SUM(I10/G10*100)</f>
        <v>113.69374680975885</v>
      </c>
      <c r="L10" s="34">
        <f>E10*100/Q9</f>
        <v>9.814854216167479</v>
      </c>
      <c r="M10" s="34">
        <f>G10*100/R9</f>
        <v>10.827151047025904</v>
      </c>
      <c r="N10" s="34">
        <f>I10*100/S9</f>
        <v>12.401227196718004</v>
      </c>
      <c r="O10" s="36" t="s">
        <v>116</v>
      </c>
      <c r="Q10" s="34">
        <v>9.814854216167479</v>
      </c>
      <c r="R10" s="34">
        <v>10.827151047025904</v>
      </c>
      <c r="S10" s="34">
        <v>12.401227196718004</v>
      </c>
    </row>
    <row r="11" spans="1:19" ht="37.5" hidden="1" customHeight="1">
      <c r="A11" s="14" t="s">
        <v>56</v>
      </c>
      <c r="B11" s="15" t="s">
        <v>7</v>
      </c>
      <c r="C11" s="24">
        <v>5418.3</v>
      </c>
      <c r="D11" s="16">
        <v>2558.8000000000002</v>
      </c>
      <c r="E11" s="16">
        <v>7842.6</v>
      </c>
      <c r="F11" s="17">
        <f t="shared" si="0"/>
        <v>306.49523214006564</v>
      </c>
      <c r="G11" s="17">
        <v>7792.6</v>
      </c>
      <c r="H11" s="17">
        <f t="shared" ref="H11:H15" si="1">SUM(G11)/E11*100</f>
        <v>99.362456328258489</v>
      </c>
      <c r="I11" s="17">
        <v>7842.6</v>
      </c>
      <c r="J11" s="17">
        <f t="shared" ref="J11:J15" si="2">SUM(I11/G11*100)</f>
        <v>100.64163437106998</v>
      </c>
      <c r="L11" s="34"/>
      <c r="M11" s="34"/>
      <c r="N11" s="34"/>
      <c r="Q11" s="34"/>
      <c r="R11" s="34"/>
      <c r="S11" s="34"/>
    </row>
    <row r="12" spans="1:19" ht="47.25" hidden="1">
      <c r="A12" s="14" t="s">
        <v>57</v>
      </c>
      <c r="B12" s="15" t="s">
        <v>8</v>
      </c>
      <c r="C12" s="24">
        <v>10460.9</v>
      </c>
      <c r="D12" s="17">
        <v>12987.2</v>
      </c>
      <c r="E12" s="17">
        <v>13028.6</v>
      </c>
      <c r="F12" s="17">
        <f t="shared" si="0"/>
        <v>100.3187754096341</v>
      </c>
      <c r="G12" s="17">
        <v>12928.6</v>
      </c>
      <c r="H12" s="17">
        <f t="shared" si="1"/>
        <v>99.232457823557411</v>
      </c>
      <c r="I12" s="17">
        <v>13028.6</v>
      </c>
      <c r="J12" s="17">
        <f t="shared" si="2"/>
        <v>100.77347895363766</v>
      </c>
      <c r="L12" s="34"/>
      <c r="M12" s="34"/>
      <c r="N12" s="34"/>
      <c r="Q12" s="34"/>
      <c r="R12" s="34"/>
      <c r="S12" s="34"/>
    </row>
    <row r="13" spans="1:19" ht="47.25" hidden="1">
      <c r="A13" s="14" t="s">
        <v>58</v>
      </c>
      <c r="B13" s="15" t="s">
        <v>9</v>
      </c>
      <c r="C13" s="24">
        <v>246958.2</v>
      </c>
      <c r="D13" s="17">
        <v>279253.09999999998</v>
      </c>
      <c r="E13" s="17">
        <v>301296.59999999998</v>
      </c>
      <c r="F13" s="17">
        <f t="shared" si="0"/>
        <v>107.89373510983404</v>
      </c>
      <c r="G13" s="17">
        <v>298056.59999999998</v>
      </c>
      <c r="H13" s="17">
        <f t="shared" si="1"/>
        <v>98.92464767275834</v>
      </c>
      <c r="I13" s="17">
        <v>301296.59999999998</v>
      </c>
      <c r="J13" s="17">
        <f t="shared" si="2"/>
        <v>101.08704185715062</v>
      </c>
      <c r="L13" s="34"/>
      <c r="M13" s="34"/>
      <c r="N13" s="34"/>
      <c r="Q13" s="34"/>
      <c r="R13" s="34"/>
      <c r="S13" s="34"/>
    </row>
    <row r="14" spans="1:19" ht="15.75" hidden="1">
      <c r="A14" s="14" t="s">
        <v>59</v>
      </c>
      <c r="B14" s="15" t="s">
        <v>10</v>
      </c>
      <c r="C14" s="24">
        <v>5.3</v>
      </c>
      <c r="D14" s="17">
        <v>1.2</v>
      </c>
      <c r="E14" s="17">
        <v>5.2</v>
      </c>
      <c r="F14" s="17">
        <f t="shared" si="0"/>
        <v>433.33333333333337</v>
      </c>
      <c r="G14" s="17">
        <v>6.9</v>
      </c>
      <c r="H14" s="17">
        <f t="shared" si="1"/>
        <v>132.69230769230768</v>
      </c>
      <c r="I14" s="17">
        <v>84.3</v>
      </c>
      <c r="J14" s="17">
        <f t="shared" si="2"/>
        <v>1221.7391304347825</v>
      </c>
      <c r="L14" s="34"/>
      <c r="M14" s="34"/>
      <c r="N14" s="34"/>
      <c r="Q14" s="34"/>
      <c r="R14" s="34"/>
      <c r="S14" s="34"/>
    </row>
    <row r="15" spans="1:19" ht="31.5" hidden="1">
      <c r="A15" s="14" t="s">
        <v>60</v>
      </c>
      <c r="B15" s="15" t="s">
        <v>11</v>
      </c>
      <c r="C15" s="29">
        <v>48776.1</v>
      </c>
      <c r="D15" s="17">
        <v>57839.3</v>
      </c>
      <c r="E15" s="17">
        <v>58210</v>
      </c>
      <c r="F15" s="17">
        <f t="shared" si="0"/>
        <v>100.64091370400401</v>
      </c>
      <c r="G15" s="17">
        <v>57590</v>
      </c>
      <c r="H15" s="17">
        <f t="shared" si="1"/>
        <v>98.934890912214399</v>
      </c>
      <c r="I15" s="17">
        <v>58210</v>
      </c>
      <c r="J15" s="17">
        <f t="shared" si="2"/>
        <v>101.07657579440874</v>
      </c>
      <c r="L15" s="34"/>
      <c r="M15" s="34"/>
      <c r="N15" s="34"/>
      <c r="Q15" s="34"/>
      <c r="R15" s="34"/>
      <c r="S15" s="34"/>
    </row>
    <row r="16" spans="1:19" ht="15" hidden="1" customHeight="1">
      <c r="A16" s="14" t="s">
        <v>107</v>
      </c>
      <c r="B16" s="15" t="s">
        <v>108</v>
      </c>
      <c r="C16" s="28">
        <v>1400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L16" s="34"/>
      <c r="M16" s="34"/>
      <c r="N16" s="34"/>
      <c r="Q16" s="34"/>
      <c r="R16" s="34"/>
      <c r="S16" s="34"/>
    </row>
    <row r="17" spans="1:19" ht="15.75" hidden="1">
      <c r="A17" s="14" t="s">
        <v>61</v>
      </c>
      <c r="B17" s="15" t="s">
        <v>12</v>
      </c>
      <c r="C17" s="29">
        <v>0</v>
      </c>
      <c r="D17" s="17">
        <v>1500</v>
      </c>
      <c r="E17" s="17">
        <v>1500</v>
      </c>
      <c r="F17" s="17">
        <f>SUM(E17)/D17*100</f>
        <v>100</v>
      </c>
      <c r="G17" s="17">
        <v>1500</v>
      </c>
      <c r="H17" s="17">
        <f>SUM(G17)/E17*100</f>
        <v>100</v>
      </c>
      <c r="I17" s="17">
        <v>1500</v>
      </c>
      <c r="J17" s="17">
        <f>SUM(I17/G17*100)</f>
        <v>100</v>
      </c>
      <c r="L17" s="34"/>
      <c r="M17" s="34"/>
      <c r="N17" s="34"/>
      <c r="Q17" s="34"/>
      <c r="R17" s="34"/>
      <c r="S17" s="34"/>
    </row>
    <row r="18" spans="1:19" ht="15.75" hidden="1">
      <c r="A18" s="14" t="s">
        <v>62</v>
      </c>
      <c r="B18" s="15" t="s">
        <v>13</v>
      </c>
      <c r="C18" s="29">
        <v>163130.6</v>
      </c>
      <c r="D18" s="17">
        <v>169693.1</v>
      </c>
      <c r="E18" s="17">
        <v>177806.5</v>
      </c>
      <c r="F18" s="17">
        <f>SUM(E18)/D18*100</f>
        <v>104.78121974317165</v>
      </c>
      <c r="G18" s="17">
        <v>204565.6</v>
      </c>
      <c r="H18" s="17">
        <f>SUM(G18)/E18*100</f>
        <v>115.04956230509009</v>
      </c>
      <c r="I18" s="17">
        <v>280236.09999999998</v>
      </c>
      <c r="J18" s="17">
        <f>SUM(I18/G18*100)</f>
        <v>136.99082348156287</v>
      </c>
      <c r="L18" s="34"/>
      <c r="M18" s="34"/>
      <c r="N18" s="34"/>
      <c r="Q18" s="34"/>
      <c r="R18" s="34"/>
      <c r="S18" s="34"/>
    </row>
    <row r="19" spans="1:19" s="3" customFormat="1" ht="15.75" hidden="1">
      <c r="A19" s="13" t="s">
        <v>103</v>
      </c>
      <c r="B19" s="19" t="s">
        <v>104</v>
      </c>
      <c r="C19" s="30">
        <v>75</v>
      </c>
      <c r="D19" s="30">
        <f t="shared" ref="D19:J19" si="3">D20</f>
        <v>0</v>
      </c>
      <c r="E19" s="30">
        <f t="shared" si="3"/>
        <v>0</v>
      </c>
      <c r="F19" s="30">
        <f t="shared" si="3"/>
        <v>0</v>
      </c>
      <c r="G19" s="30">
        <f t="shared" si="3"/>
        <v>0</v>
      </c>
      <c r="H19" s="30">
        <f t="shared" si="3"/>
        <v>0</v>
      </c>
      <c r="I19" s="30">
        <f t="shared" si="3"/>
        <v>0</v>
      </c>
      <c r="J19" s="30">
        <f t="shared" si="3"/>
        <v>0</v>
      </c>
      <c r="L19" s="35"/>
      <c r="M19" s="35"/>
      <c r="N19" s="35"/>
      <c r="O19" s="37"/>
      <c r="Q19" s="35"/>
      <c r="R19" s="35"/>
      <c r="S19" s="35"/>
    </row>
    <row r="20" spans="1:19" ht="15.75" hidden="1">
      <c r="A20" s="21" t="s">
        <v>105</v>
      </c>
      <c r="B20" s="15" t="s">
        <v>106</v>
      </c>
      <c r="C20" s="17">
        <v>75</v>
      </c>
      <c r="D20" s="17">
        <v>0</v>
      </c>
      <c r="E20" s="20">
        <v>0</v>
      </c>
      <c r="F20" s="17"/>
      <c r="G20" s="20">
        <v>0</v>
      </c>
      <c r="H20" s="17"/>
      <c r="I20" s="20">
        <v>0</v>
      </c>
      <c r="J20" s="17"/>
      <c r="L20" s="34"/>
      <c r="M20" s="34"/>
      <c r="N20" s="34"/>
      <c r="Q20" s="34"/>
      <c r="R20" s="34"/>
      <c r="S20" s="34"/>
    </row>
    <row r="21" spans="1:19" ht="15.75">
      <c r="A21" s="18" t="s">
        <v>63</v>
      </c>
      <c r="B21" s="19" t="s">
        <v>14</v>
      </c>
      <c r="C21" s="20">
        <v>50049.5</v>
      </c>
      <c r="D21" s="20">
        <f>SUM(D22:D25)</f>
        <v>56821.5</v>
      </c>
      <c r="E21" s="20">
        <v>55174.5</v>
      </c>
      <c r="F21" s="20">
        <f t="shared" ref="F21" si="4">SUM(E21)/D21*100</f>
        <v>97.101449275362313</v>
      </c>
      <c r="G21" s="20">
        <v>48306.2</v>
      </c>
      <c r="H21" s="20">
        <f t="shared" ref="H21" si="5">SUM(G21)/E21*100</f>
        <v>87.551676952215246</v>
      </c>
      <c r="I21" s="20">
        <v>49283</v>
      </c>
      <c r="J21" s="20">
        <f t="shared" ref="J21:J22" si="6">SUM(I21/G21*100)</f>
        <v>102.02210068272809</v>
      </c>
      <c r="L21" s="34">
        <f>E21*100/Q9</f>
        <v>0.9675537489088728</v>
      </c>
      <c r="M21" s="34">
        <f>G21*100/R9</f>
        <v>0.8979779110543048</v>
      </c>
      <c r="N21" s="34">
        <f>I21*100/S9</f>
        <v>0.92294071463174243</v>
      </c>
      <c r="O21" s="36" t="s">
        <v>117</v>
      </c>
      <c r="Q21" s="34">
        <v>0.9675537489088728</v>
      </c>
      <c r="R21" s="34">
        <v>0.8979779110543048</v>
      </c>
      <c r="S21" s="34">
        <v>0.92294071463174243</v>
      </c>
    </row>
    <row r="22" spans="1:19" ht="15.75" hidden="1">
      <c r="A22" s="21" t="s">
        <v>64</v>
      </c>
      <c r="B22" s="15" t="s">
        <v>15</v>
      </c>
      <c r="C22" s="29">
        <v>6815.6</v>
      </c>
      <c r="D22" s="17">
        <v>8628.5</v>
      </c>
      <c r="E22" s="17">
        <v>2791.8</v>
      </c>
      <c r="F22" s="17">
        <f t="shared" ref="F22:F65" si="7">SUM(E22)/D22*100</f>
        <v>32.355565857333261</v>
      </c>
      <c r="G22" s="17">
        <v>2568.3000000000002</v>
      </c>
      <c r="H22" s="17">
        <f t="shared" ref="H22:H59" si="8">SUM(G22)/E22*100</f>
        <v>91.994412207178172</v>
      </c>
      <c r="I22" s="17">
        <v>2568.3000000000002</v>
      </c>
      <c r="J22" s="17">
        <f t="shared" si="6"/>
        <v>100</v>
      </c>
      <c r="L22" s="34"/>
      <c r="M22" s="34"/>
      <c r="N22" s="34"/>
      <c r="Q22" s="34"/>
      <c r="R22" s="34"/>
      <c r="S22" s="34"/>
    </row>
    <row r="23" spans="1:19" ht="15.75" hidden="1">
      <c r="A23" s="21" t="s">
        <v>65</v>
      </c>
      <c r="B23" s="15" t="s">
        <v>112</v>
      </c>
      <c r="C23" s="29">
        <v>41079.1</v>
      </c>
      <c r="D23" s="17">
        <v>3971.3</v>
      </c>
      <c r="E23" s="17">
        <v>2207.5</v>
      </c>
      <c r="F23" s="17">
        <f t="shared" si="7"/>
        <v>55.586331931609287</v>
      </c>
      <c r="G23" s="17">
        <v>0</v>
      </c>
      <c r="H23" s="17">
        <f t="shared" si="8"/>
        <v>0</v>
      </c>
      <c r="I23" s="17">
        <v>540</v>
      </c>
      <c r="J23" s="17">
        <v>0</v>
      </c>
      <c r="L23" s="34"/>
      <c r="M23" s="34"/>
      <c r="N23" s="34"/>
      <c r="Q23" s="34"/>
      <c r="R23" s="34"/>
      <c r="S23" s="34"/>
    </row>
    <row r="24" spans="1:19" ht="16.5" hidden="1" customHeight="1">
      <c r="A24" s="21" t="s">
        <v>113</v>
      </c>
      <c r="B24" s="15" t="s">
        <v>114</v>
      </c>
      <c r="C24" s="29">
        <v>0</v>
      </c>
      <c r="D24" s="17">
        <v>41848.9</v>
      </c>
      <c r="E24" s="17">
        <v>49967.7</v>
      </c>
      <c r="F24" s="17"/>
      <c r="G24" s="17">
        <v>45529.7</v>
      </c>
      <c r="H24" s="17"/>
      <c r="I24" s="17">
        <v>45967.199999999997</v>
      </c>
      <c r="J24" s="17"/>
      <c r="L24" s="34"/>
      <c r="M24" s="34"/>
      <c r="N24" s="34"/>
      <c r="Q24" s="34"/>
      <c r="R24" s="34"/>
      <c r="S24" s="34"/>
    </row>
    <row r="25" spans="1:19" ht="31.5" hidden="1">
      <c r="A25" s="21" t="s">
        <v>66</v>
      </c>
      <c r="B25" s="15" t="s">
        <v>16</v>
      </c>
      <c r="C25" s="29">
        <v>2154.8000000000002</v>
      </c>
      <c r="D25" s="17">
        <v>2372.8000000000002</v>
      </c>
      <c r="E25" s="17">
        <v>207.5</v>
      </c>
      <c r="F25" s="17">
        <f t="shared" si="7"/>
        <v>8.7449426837491551</v>
      </c>
      <c r="G25" s="17">
        <v>208.2</v>
      </c>
      <c r="H25" s="17">
        <f t="shared" si="8"/>
        <v>100.33734939759036</v>
      </c>
      <c r="I25" s="17">
        <v>207.5</v>
      </c>
      <c r="J25" s="17">
        <f t="shared" ref="J25:J29" si="9">SUM(I25/G25*100)</f>
        <v>99.663784822286274</v>
      </c>
      <c r="L25" s="34"/>
      <c r="M25" s="34"/>
      <c r="N25" s="34"/>
      <c r="Q25" s="34"/>
      <c r="R25" s="34"/>
      <c r="S25" s="34"/>
    </row>
    <row r="26" spans="1:19" ht="15.75">
      <c r="A26" s="18" t="s">
        <v>67</v>
      </c>
      <c r="B26" s="19" t="s">
        <v>17</v>
      </c>
      <c r="C26" s="20">
        <v>339141.2</v>
      </c>
      <c r="D26" s="20">
        <f t="shared" ref="D26" si="10">SUM(D27:D33)</f>
        <v>328764</v>
      </c>
      <c r="E26" s="20">
        <f>SUM(E27:E33)</f>
        <v>521253.6</v>
      </c>
      <c r="F26" s="20">
        <f t="shared" si="7"/>
        <v>158.54947622002408</v>
      </c>
      <c r="G26" s="20">
        <f>SUM(G27:G33)</f>
        <v>424835.9</v>
      </c>
      <c r="H26" s="17">
        <f t="shared" si="8"/>
        <v>81.502727271332049</v>
      </c>
      <c r="I26" s="20">
        <f>SUM(I27:I33)</f>
        <v>361713.7</v>
      </c>
      <c r="J26" s="20">
        <f t="shared" si="9"/>
        <v>85.141980703608141</v>
      </c>
      <c r="L26" s="34">
        <f>E26*100/Q9</f>
        <v>9.140832718234801</v>
      </c>
      <c r="M26" s="34">
        <f>G26*100/R9</f>
        <v>7.8973973117917691</v>
      </c>
      <c r="N26" s="34">
        <f>I26*100/S9</f>
        <v>6.7739443777791868</v>
      </c>
      <c r="O26" s="36" t="s">
        <v>118</v>
      </c>
      <c r="Q26" s="34">
        <v>9.140832718234801</v>
      </c>
      <c r="R26" s="34">
        <v>7.8973973117917691</v>
      </c>
      <c r="S26" s="34">
        <v>6.7739443777791868</v>
      </c>
    </row>
    <row r="27" spans="1:19" ht="15.75" hidden="1">
      <c r="A27" s="21" t="s">
        <v>68</v>
      </c>
      <c r="B27" s="15" t="s">
        <v>18</v>
      </c>
      <c r="C27" s="31">
        <v>13984.1</v>
      </c>
      <c r="D27" s="17">
        <v>12250</v>
      </c>
      <c r="E27" s="17">
        <v>12239.8</v>
      </c>
      <c r="F27" s="17">
        <f t="shared" si="7"/>
        <v>99.916734693877544</v>
      </c>
      <c r="G27" s="17">
        <v>12239.8</v>
      </c>
      <c r="H27" s="17">
        <f t="shared" si="8"/>
        <v>100</v>
      </c>
      <c r="I27" s="17">
        <v>12289.8</v>
      </c>
      <c r="J27" s="17">
        <f t="shared" si="9"/>
        <v>100.4085034069184</v>
      </c>
      <c r="L27" s="34"/>
      <c r="M27" s="34"/>
      <c r="N27" s="34"/>
      <c r="Q27" s="34"/>
      <c r="R27" s="34"/>
      <c r="S27" s="34"/>
    </row>
    <row r="28" spans="1:19" ht="15.75" hidden="1">
      <c r="A28" s="21" t="s">
        <v>69</v>
      </c>
      <c r="B28" s="15" t="s">
        <v>19</v>
      </c>
      <c r="C28" s="31">
        <v>10866.5</v>
      </c>
      <c r="D28" s="17">
        <v>13752.4</v>
      </c>
      <c r="E28" s="17">
        <v>18946.599999999999</v>
      </c>
      <c r="F28" s="17">
        <f t="shared" si="7"/>
        <v>137.76940752159624</v>
      </c>
      <c r="G28" s="17">
        <v>18596.400000000001</v>
      </c>
      <c r="H28" s="17">
        <f t="shared" si="8"/>
        <v>98.151647261250048</v>
      </c>
      <c r="I28" s="17">
        <v>18433.8</v>
      </c>
      <c r="J28" s="17">
        <f t="shared" si="9"/>
        <v>99.125637220107109</v>
      </c>
      <c r="L28" s="34"/>
      <c r="M28" s="34"/>
      <c r="N28" s="34"/>
      <c r="Q28" s="34"/>
      <c r="R28" s="34"/>
      <c r="S28" s="34"/>
    </row>
    <row r="29" spans="1:19" ht="16.5" hidden="1" customHeight="1">
      <c r="A29" s="21" t="s">
        <v>70</v>
      </c>
      <c r="B29" s="15" t="s">
        <v>20</v>
      </c>
      <c r="C29" s="10"/>
      <c r="D29" s="17"/>
      <c r="E29" s="17"/>
      <c r="F29" s="17" t="e">
        <f t="shared" si="7"/>
        <v>#DIV/0!</v>
      </c>
      <c r="G29" s="17"/>
      <c r="H29" s="17" t="e">
        <f t="shared" si="8"/>
        <v>#DIV/0!</v>
      </c>
      <c r="I29" s="17"/>
      <c r="J29" s="17" t="e">
        <f t="shared" si="9"/>
        <v>#DIV/0!</v>
      </c>
      <c r="L29" s="34"/>
      <c r="M29" s="34"/>
      <c r="N29" s="34"/>
      <c r="Q29" s="34"/>
      <c r="R29" s="34"/>
      <c r="S29" s="34"/>
    </row>
    <row r="30" spans="1:19" ht="15.75" hidden="1">
      <c r="A30" s="21" t="s">
        <v>71</v>
      </c>
      <c r="B30" s="15" t="s">
        <v>21</v>
      </c>
      <c r="C30" s="31">
        <v>14458.8</v>
      </c>
      <c r="D30" s="17">
        <v>17867.400000000001</v>
      </c>
      <c r="E30" s="17">
        <v>31784</v>
      </c>
      <c r="F30" s="17">
        <f t="shared" si="7"/>
        <v>177.88822100585421</v>
      </c>
      <c r="G30" s="17">
        <v>0</v>
      </c>
      <c r="H30" s="17">
        <f t="shared" si="8"/>
        <v>0</v>
      </c>
      <c r="I30" s="17">
        <v>0</v>
      </c>
      <c r="J30" s="17">
        <v>0</v>
      </c>
      <c r="L30" s="34"/>
      <c r="M30" s="34"/>
      <c r="N30" s="34"/>
      <c r="Q30" s="34"/>
      <c r="R30" s="34"/>
      <c r="S30" s="34"/>
    </row>
    <row r="31" spans="1:19" ht="15.75" hidden="1">
      <c r="A31" s="21" t="s">
        <v>72</v>
      </c>
      <c r="B31" s="15" t="s">
        <v>22</v>
      </c>
      <c r="C31" s="31">
        <v>191148.7</v>
      </c>
      <c r="D31" s="17">
        <v>169374.8</v>
      </c>
      <c r="E31" s="17">
        <v>325078</v>
      </c>
      <c r="F31" s="17">
        <f t="shared" si="7"/>
        <v>191.92819711078627</v>
      </c>
      <c r="G31" s="17">
        <v>278328</v>
      </c>
      <c r="H31" s="17">
        <f t="shared" si="8"/>
        <v>85.618836094721885</v>
      </c>
      <c r="I31" s="17">
        <v>205576</v>
      </c>
      <c r="J31" s="17">
        <f t="shared" ref="J31:J52" si="11">SUM(I31/G31*100)</f>
        <v>73.861056020235111</v>
      </c>
      <c r="L31" s="34"/>
      <c r="M31" s="34"/>
      <c r="N31" s="34"/>
      <c r="Q31" s="34"/>
      <c r="R31" s="34"/>
      <c r="S31" s="34"/>
    </row>
    <row r="32" spans="1:19" ht="15.75" hidden="1">
      <c r="A32" s="21" t="s">
        <v>73</v>
      </c>
      <c r="B32" s="15" t="s">
        <v>23</v>
      </c>
      <c r="C32" s="31">
        <v>37884</v>
      </c>
      <c r="D32" s="17">
        <v>38854.5</v>
      </c>
      <c r="E32" s="17">
        <v>52744.800000000003</v>
      </c>
      <c r="F32" s="17">
        <f t="shared" si="7"/>
        <v>135.74952708180521</v>
      </c>
      <c r="G32" s="17">
        <v>36641.4</v>
      </c>
      <c r="H32" s="17">
        <f t="shared" si="8"/>
        <v>69.469217818628564</v>
      </c>
      <c r="I32" s="17">
        <v>47429.4</v>
      </c>
      <c r="J32" s="17">
        <f t="shared" si="11"/>
        <v>129.44210646973096</v>
      </c>
      <c r="L32" s="34"/>
      <c r="M32" s="34"/>
      <c r="N32" s="34"/>
      <c r="Q32" s="34"/>
      <c r="R32" s="34"/>
      <c r="S32" s="34"/>
    </row>
    <row r="33" spans="1:19" ht="15.75" hidden="1">
      <c r="A33" s="21" t="s">
        <v>74</v>
      </c>
      <c r="B33" s="15" t="s">
        <v>24</v>
      </c>
      <c r="C33" s="31">
        <v>70799.100000000006</v>
      </c>
      <c r="D33" s="17">
        <v>76664.899999999994</v>
      </c>
      <c r="E33" s="17">
        <v>80460.399999999994</v>
      </c>
      <c r="F33" s="17">
        <f t="shared" si="7"/>
        <v>104.95076625678766</v>
      </c>
      <c r="G33" s="17">
        <v>79030.3</v>
      </c>
      <c r="H33" s="17">
        <f t="shared" si="8"/>
        <v>98.222603914472231</v>
      </c>
      <c r="I33" s="17">
        <v>77984.7</v>
      </c>
      <c r="J33" s="17">
        <f t="shared" si="11"/>
        <v>98.676963139454102</v>
      </c>
      <c r="L33" s="34"/>
      <c r="M33" s="34"/>
      <c r="N33" s="34"/>
      <c r="Q33" s="34"/>
      <c r="R33" s="34"/>
      <c r="S33" s="34"/>
    </row>
    <row r="34" spans="1:19" ht="15.75">
      <c r="A34" s="18" t="s">
        <v>75</v>
      </c>
      <c r="B34" s="19" t="s">
        <v>25</v>
      </c>
      <c r="C34" s="20">
        <v>1283268.3</v>
      </c>
      <c r="D34" s="20">
        <f t="shared" ref="D34" si="12">SUM(D35:D38)</f>
        <v>2549234.8999999994</v>
      </c>
      <c r="E34" s="20">
        <v>465893.2</v>
      </c>
      <c r="F34" s="20">
        <f t="shared" si="7"/>
        <v>18.275805026833741</v>
      </c>
      <c r="G34" s="20">
        <v>149081.5</v>
      </c>
      <c r="H34" s="20">
        <f t="shared" si="8"/>
        <v>31.999071890295887</v>
      </c>
      <c r="I34" s="20">
        <v>154421.20000000001</v>
      </c>
      <c r="J34" s="20">
        <f t="shared" si="11"/>
        <v>103.58173213980272</v>
      </c>
      <c r="L34" s="34">
        <f>E34*100/Q9</f>
        <v>8.1700189807094077</v>
      </c>
      <c r="M34" s="34">
        <f>G34*100/R9</f>
        <v>2.7713190842343702</v>
      </c>
      <c r="N34" s="34">
        <f>I34*100/S9</f>
        <v>2.8919021301927894</v>
      </c>
      <c r="O34" s="36" t="s">
        <v>119</v>
      </c>
      <c r="Q34" s="34">
        <v>8.1700189807094077</v>
      </c>
      <c r="R34" s="34">
        <v>2.7713190842343702</v>
      </c>
      <c r="S34" s="34">
        <v>2.8919021301927894</v>
      </c>
    </row>
    <row r="35" spans="1:19" ht="15.75" hidden="1">
      <c r="A35" s="21" t="s">
        <v>76</v>
      </c>
      <c r="B35" s="15" t="s">
        <v>26</v>
      </c>
      <c r="C35" s="31">
        <v>781195.2</v>
      </c>
      <c r="D35" s="17">
        <v>2176645.9</v>
      </c>
      <c r="E35" s="17">
        <v>77952.399999999994</v>
      </c>
      <c r="F35" s="17">
        <f t="shared" si="7"/>
        <v>3.5813082872138273</v>
      </c>
      <c r="G35" s="17">
        <v>62932.3</v>
      </c>
      <c r="H35" s="17">
        <f t="shared" si="8"/>
        <v>80.731702936663922</v>
      </c>
      <c r="I35" s="17">
        <v>67932.3</v>
      </c>
      <c r="J35" s="17">
        <f t="shared" si="11"/>
        <v>107.94504570784795</v>
      </c>
      <c r="L35" s="34"/>
      <c r="M35" s="34"/>
      <c r="N35" s="34"/>
      <c r="Q35" s="34"/>
      <c r="R35" s="34"/>
      <c r="S35" s="34"/>
    </row>
    <row r="36" spans="1:19" ht="15.75" hidden="1">
      <c r="A36" s="21" t="s">
        <v>77</v>
      </c>
      <c r="B36" s="15" t="s">
        <v>27</v>
      </c>
      <c r="C36" s="31">
        <v>291630.09999999998</v>
      </c>
      <c r="D36" s="17">
        <v>288935.8</v>
      </c>
      <c r="E36" s="17">
        <v>235907.6</v>
      </c>
      <c r="F36" s="17">
        <f t="shared" si="7"/>
        <v>81.647064849700186</v>
      </c>
      <c r="G36" s="17">
        <v>86144.3</v>
      </c>
      <c r="H36" s="17">
        <f t="shared" si="8"/>
        <v>36.516119022871671</v>
      </c>
      <c r="I36" s="17">
        <v>86484</v>
      </c>
      <c r="J36" s="17">
        <f t="shared" si="11"/>
        <v>100.39433833695321</v>
      </c>
      <c r="L36" s="34"/>
      <c r="M36" s="34"/>
      <c r="N36" s="34"/>
      <c r="Q36" s="34"/>
      <c r="R36" s="34"/>
      <c r="S36" s="34"/>
    </row>
    <row r="37" spans="1:19" ht="15.75" hidden="1">
      <c r="A37" s="21" t="s">
        <v>78</v>
      </c>
      <c r="B37" s="15" t="s">
        <v>28</v>
      </c>
      <c r="C37" s="25">
        <v>210428.3</v>
      </c>
      <c r="D37" s="17">
        <v>83639.8</v>
      </c>
      <c r="E37" s="17">
        <v>152028.29999999999</v>
      </c>
      <c r="F37" s="17">
        <f t="shared" si="7"/>
        <v>181.76549920014153</v>
      </c>
      <c r="G37" s="17">
        <v>0</v>
      </c>
      <c r="H37" s="17">
        <f t="shared" si="8"/>
        <v>0</v>
      </c>
      <c r="I37" s="17">
        <v>0</v>
      </c>
      <c r="J37" s="17">
        <v>0</v>
      </c>
      <c r="L37" s="34"/>
      <c r="M37" s="34"/>
      <c r="N37" s="34"/>
      <c r="Q37" s="34"/>
      <c r="R37" s="34"/>
      <c r="S37" s="34"/>
    </row>
    <row r="38" spans="1:19" ht="15.75" hidden="1">
      <c r="A38" s="21" t="s">
        <v>79</v>
      </c>
      <c r="B38" s="15" t="s">
        <v>29</v>
      </c>
      <c r="C38" s="25">
        <v>14.7</v>
      </c>
      <c r="D38" s="17">
        <v>13.4</v>
      </c>
      <c r="E38" s="17">
        <v>4.9000000000000004</v>
      </c>
      <c r="F38" s="17">
        <f t="shared" si="7"/>
        <v>36.567164179104481</v>
      </c>
      <c r="G38" s="17">
        <v>4.9000000000000004</v>
      </c>
      <c r="H38" s="17">
        <f t="shared" si="8"/>
        <v>100</v>
      </c>
      <c r="I38" s="17">
        <v>4.9000000000000004</v>
      </c>
      <c r="J38" s="17">
        <f t="shared" si="11"/>
        <v>100</v>
      </c>
      <c r="L38" s="34"/>
      <c r="M38" s="34"/>
      <c r="N38" s="34"/>
      <c r="Q38" s="34"/>
      <c r="R38" s="34"/>
      <c r="S38" s="34"/>
    </row>
    <row r="39" spans="1:19" ht="18.75" customHeight="1">
      <c r="A39" s="18" t="s">
        <v>80</v>
      </c>
      <c r="B39" s="19" t="s">
        <v>30</v>
      </c>
      <c r="C39" s="20">
        <v>4321.3</v>
      </c>
      <c r="D39" s="20">
        <f t="shared" ref="D39" si="13">SUM(D40)</f>
        <v>2722.2</v>
      </c>
      <c r="E39" s="20">
        <v>2559.9</v>
      </c>
      <c r="F39" s="17">
        <f t="shared" si="7"/>
        <v>94.037910513555218</v>
      </c>
      <c r="G39" s="20">
        <v>160.1</v>
      </c>
      <c r="H39" s="17">
        <f t="shared" si="8"/>
        <v>6.2541505527559664</v>
      </c>
      <c r="I39" s="20">
        <v>160.1</v>
      </c>
      <c r="J39" s="17">
        <f t="shared" si="11"/>
        <v>100</v>
      </c>
      <c r="L39" s="34"/>
      <c r="M39" s="34"/>
      <c r="N39" s="34"/>
      <c r="Q39" s="34"/>
      <c r="R39" s="34"/>
      <c r="S39" s="34"/>
    </row>
    <row r="40" spans="1:19" ht="16.5" hidden="1" customHeight="1">
      <c r="A40" s="21" t="s">
        <v>81</v>
      </c>
      <c r="B40" s="15" t="s">
        <v>31</v>
      </c>
      <c r="C40" s="25">
        <v>4321.3</v>
      </c>
      <c r="D40" s="17">
        <v>2722.2</v>
      </c>
      <c r="E40" s="17">
        <v>2559.9</v>
      </c>
      <c r="F40" s="17">
        <f t="shared" si="7"/>
        <v>94.037910513555218</v>
      </c>
      <c r="G40" s="17">
        <v>160.1</v>
      </c>
      <c r="H40" s="17">
        <f t="shared" si="8"/>
        <v>6.2541505527559664</v>
      </c>
      <c r="I40" s="17">
        <v>160.1</v>
      </c>
      <c r="J40" s="17">
        <f t="shared" si="11"/>
        <v>100</v>
      </c>
      <c r="L40" s="34"/>
      <c r="M40" s="34"/>
      <c r="N40" s="34"/>
      <c r="Q40" s="34"/>
      <c r="R40" s="34"/>
      <c r="S40" s="34"/>
    </row>
    <row r="41" spans="1:19" ht="15.75">
      <c r="A41" s="18" t="s">
        <v>82</v>
      </c>
      <c r="B41" s="19" t="s">
        <v>32</v>
      </c>
      <c r="C41" s="20">
        <v>2793096</v>
      </c>
      <c r="D41" s="20">
        <f t="shared" ref="D41" si="14">SUM(D42:D46)</f>
        <v>3129638.3999999994</v>
      </c>
      <c r="E41" s="20">
        <v>3334329.2</v>
      </c>
      <c r="F41" s="20">
        <f t="shared" si="7"/>
        <v>106.5403977660806</v>
      </c>
      <c r="G41" s="20">
        <v>3443488.1</v>
      </c>
      <c r="H41" s="20">
        <f t="shared" si="8"/>
        <v>103.27378892282142</v>
      </c>
      <c r="I41" s="20">
        <v>3367120.8</v>
      </c>
      <c r="J41" s="20">
        <f t="shared" si="11"/>
        <v>97.782269089299305</v>
      </c>
      <c r="L41" s="34">
        <f>E41*100/Q9</f>
        <v>58.471625797357888</v>
      </c>
      <c r="M41" s="34">
        <f>G41*100/R9</f>
        <v>64.011995370746547</v>
      </c>
      <c r="N41" s="34">
        <f>I41*100/S9</f>
        <v>63.057299218866632</v>
      </c>
      <c r="O41" s="36" t="s">
        <v>120</v>
      </c>
      <c r="Q41" s="34">
        <v>58.471625797357888</v>
      </c>
      <c r="R41" s="34">
        <v>64.011995370746547</v>
      </c>
      <c r="S41" s="34">
        <v>63.057299218866632</v>
      </c>
    </row>
    <row r="42" spans="1:19" ht="15.75" hidden="1">
      <c r="A42" s="21" t="s">
        <v>83</v>
      </c>
      <c r="B42" s="15" t="s">
        <v>33</v>
      </c>
      <c r="C42" s="25">
        <v>1027159.2</v>
      </c>
      <c r="D42" s="17">
        <v>1112354.3999999999</v>
      </c>
      <c r="E42" s="17">
        <v>1165237.6000000001</v>
      </c>
      <c r="F42" s="17">
        <f t="shared" si="7"/>
        <v>104.75416827586605</v>
      </c>
      <c r="G42" s="17">
        <v>1123699.8</v>
      </c>
      <c r="H42" s="17">
        <f t="shared" si="8"/>
        <v>96.435250630429366</v>
      </c>
      <c r="I42" s="17">
        <v>1138073.1000000001</v>
      </c>
      <c r="J42" s="17">
        <f t="shared" si="11"/>
        <v>101.27910497091838</v>
      </c>
      <c r="L42" s="34"/>
      <c r="M42" s="34"/>
      <c r="N42" s="34"/>
      <c r="Q42" s="34"/>
      <c r="R42" s="34"/>
      <c r="S42" s="34"/>
    </row>
    <row r="43" spans="1:19" ht="15.75" hidden="1">
      <c r="A43" s="21" t="s">
        <v>84</v>
      </c>
      <c r="B43" s="15" t="s">
        <v>34</v>
      </c>
      <c r="C43" s="25">
        <v>1415766.1</v>
      </c>
      <c r="D43" s="17">
        <v>1624586.9</v>
      </c>
      <c r="E43" s="17">
        <v>1761270.1</v>
      </c>
      <c r="F43" s="17">
        <f t="shared" si="7"/>
        <v>108.41341266509043</v>
      </c>
      <c r="G43" s="17">
        <v>1939633.8</v>
      </c>
      <c r="H43" s="17">
        <f t="shared" si="8"/>
        <v>110.12699301487035</v>
      </c>
      <c r="I43" s="17">
        <v>1825888</v>
      </c>
      <c r="J43" s="17">
        <f t="shared" si="11"/>
        <v>94.135707472204288</v>
      </c>
      <c r="L43" s="34"/>
      <c r="M43" s="34"/>
      <c r="N43" s="34"/>
      <c r="Q43" s="34"/>
      <c r="R43" s="34"/>
      <c r="S43" s="34"/>
    </row>
    <row r="44" spans="1:19" ht="15.75" hidden="1">
      <c r="A44" s="21" t="s">
        <v>92</v>
      </c>
      <c r="B44" s="15" t="s">
        <v>93</v>
      </c>
      <c r="C44" s="25">
        <v>196085.7</v>
      </c>
      <c r="D44" s="17">
        <v>230914.5</v>
      </c>
      <c r="E44" s="17">
        <v>239369.7</v>
      </c>
      <c r="F44" s="17">
        <f t="shared" si="7"/>
        <v>103.66161501334909</v>
      </c>
      <c r="G44" s="17">
        <v>220867.5</v>
      </c>
      <c r="H44" s="17">
        <f t="shared" si="8"/>
        <v>92.270450270021641</v>
      </c>
      <c r="I44" s="17">
        <v>234802.7</v>
      </c>
      <c r="J44" s="17">
        <f t="shared" si="11"/>
        <v>106.30930308895606</v>
      </c>
      <c r="L44" s="34"/>
      <c r="M44" s="34"/>
      <c r="N44" s="34"/>
      <c r="Q44" s="34"/>
      <c r="R44" s="34"/>
      <c r="S44" s="34"/>
    </row>
    <row r="45" spans="1:19" ht="15.75" hidden="1">
      <c r="A45" s="21" t="s">
        <v>85</v>
      </c>
      <c r="B45" s="15" t="s">
        <v>35</v>
      </c>
      <c r="C45" s="25">
        <v>101746.9</v>
      </c>
      <c r="D45" s="17">
        <v>58586.3</v>
      </c>
      <c r="E45" s="17">
        <v>60062.2</v>
      </c>
      <c r="F45" s="17">
        <f t="shared" si="7"/>
        <v>102.51918963989874</v>
      </c>
      <c r="G45" s="17">
        <v>59432.4</v>
      </c>
      <c r="H45" s="17">
        <f t="shared" si="8"/>
        <v>98.951420360892556</v>
      </c>
      <c r="I45" s="17">
        <v>60062.400000000001</v>
      </c>
      <c r="J45" s="17">
        <f t="shared" si="11"/>
        <v>101.06002786358957</v>
      </c>
      <c r="L45" s="34"/>
      <c r="M45" s="34"/>
      <c r="N45" s="34"/>
      <c r="Q45" s="34"/>
      <c r="R45" s="34"/>
      <c r="S45" s="34"/>
    </row>
    <row r="46" spans="1:19" ht="15.75" hidden="1">
      <c r="A46" s="21" t="s">
        <v>86</v>
      </c>
      <c r="B46" s="15" t="s">
        <v>36</v>
      </c>
      <c r="C46" s="25">
        <v>52338.1</v>
      </c>
      <c r="D46" s="17">
        <v>103196.3</v>
      </c>
      <c r="E46" s="17">
        <v>108389.6</v>
      </c>
      <c r="F46" s="17">
        <f t="shared" si="7"/>
        <v>105.03244786877049</v>
      </c>
      <c r="G46" s="17">
        <v>99854.6</v>
      </c>
      <c r="H46" s="17">
        <f t="shared" si="8"/>
        <v>92.125628289060941</v>
      </c>
      <c r="I46" s="17">
        <v>108294.6</v>
      </c>
      <c r="J46" s="17">
        <f t="shared" si="11"/>
        <v>108.45228962912074</v>
      </c>
      <c r="L46" s="34"/>
      <c r="M46" s="34"/>
      <c r="N46" s="34"/>
      <c r="Q46" s="34"/>
      <c r="R46" s="34"/>
      <c r="S46" s="34"/>
    </row>
    <row r="47" spans="1:19" ht="15.75">
      <c r="A47" s="18" t="s">
        <v>87</v>
      </c>
      <c r="B47" s="19" t="s">
        <v>37</v>
      </c>
      <c r="C47" s="20">
        <v>303904.3</v>
      </c>
      <c r="D47" s="20">
        <f t="shared" ref="D47" si="15">SUM(D48:D49)</f>
        <v>353388.6</v>
      </c>
      <c r="E47" s="20">
        <v>360918.1</v>
      </c>
      <c r="F47" s="20">
        <f t="shared" si="7"/>
        <v>102.1306572990753</v>
      </c>
      <c r="G47" s="20">
        <v>336491.6</v>
      </c>
      <c r="H47" s="20">
        <f t="shared" si="8"/>
        <v>93.232121082317562</v>
      </c>
      <c r="I47" s="20">
        <v>343083.4</v>
      </c>
      <c r="J47" s="20">
        <f t="shared" si="11"/>
        <v>101.9589790651535</v>
      </c>
      <c r="L47" s="34">
        <f>E47*100/Q9</f>
        <v>6.3291495292946456</v>
      </c>
      <c r="M47" s="34">
        <f>G47*100/R9</f>
        <v>6.2551395898522495</v>
      </c>
      <c r="N47" s="34">
        <f>I47*100/S9</f>
        <v>6.4250479551627926</v>
      </c>
      <c r="Q47" s="34">
        <v>6.3291495292946456</v>
      </c>
      <c r="R47" s="34">
        <v>6.2551395898522495</v>
      </c>
      <c r="S47" s="34">
        <v>6.4250479551627926</v>
      </c>
    </row>
    <row r="48" spans="1:19" ht="15.75" hidden="1">
      <c r="A48" s="21" t="s">
        <v>88</v>
      </c>
      <c r="B48" s="15" t="s">
        <v>38</v>
      </c>
      <c r="C48" s="25">
        <v>303639.3</v>
      </c>
      <c r="D48" s="17">
        <v>353123.6</v>
      </c>
      <c r="E48" s="17">
        <v>360604.3</v>
      </c>
      <c r="F48" s="17">
        <f t="shared" si="7"/>
        <v>102.11843671734204</v>
      </c>
      <c r="G48" s="17">
        <v>336157.4</v>
      </c>
      <c r="H48" s="17">
        <f t="shared" si="8"/>
        <v>93.220574463477007</v>
      </c>
      <c r="I48" s="17">
        <v>342728.7</v>
      </c>
      <c r="J48" s="17">
        <f t="shared" si="11"/>
        <v>101.95482830364584</v>
      </c>
      <c r="L48" s="34"/>
      <c r="M48" s="34"/>
      <c r="N48" s="34"/>
      <c r="Q48" s="34"/>
      <c r="R48" s="34"/>
      <c r="S48" s="34"/>
    </row>
    <row r="49" spans="1:19" ht="15.75" hidden="1">
      <c r="A49" s="21" t="s">
        <v>89</v>
      </c>
      <c r="B49" s="15" t="s">
        <v>39</v>
      </c>
      <c r="C49" s="25">
        <v>265</v>
      </c>
      <c r="D49" s="17">
        <v>265</v>
      </c>
      <c r="E49" s="17">
        <v>313.8</v>
      </c>
      <c r="F49" s="17">
        <f t="shared" si="7"/>
        <v>118.41509433962266</v>
      </c>
      <c r="G49" s="17">
        <v>334.2</v>
      </c>
      <c r="H49" s="17">
        <f t="shared" si="8"/>
        <v>106.50095602294454</v>
      </c>
      <c r="I49" s="17">
        <v>354.7</v>
      </c>
      <c r="J49" s="17">
        <f t="shared" si="11"/>
        <v>106.13405146618791</v>
      </c>
      <c r="L49" s="34"/>
      <c r="M49" s="34"/>
      <c r="N49" s="34"/>
      <c r="Q49" s="34"/>
      <c r="R49" s="34"/>
      <c r="S49" s="34"/>
    </row>
    <row r="50" spans="1:19" ht="15.75">
      <c r="A50" s="18" t="s">
        <v>90</v>
      </c>
      <c r="B50" s="19" t="s">
        <v>40</v>
      </c>
      <c r="C50" s="20">
        <v>886.8</v>
      </c>
      <c r="D50" s="20">
        <f t="shared" ref="D50" si="16">SUM(D51)</f>
        <v>360.1</v>
      </c>
      <c r="E50" s="20">
        <v>888.5</v>
      </c>
      <c r="F50" s="17">
        <f t="shared" si="7"/>
        <v>246.73701749514021</v>
      </c>
      <c r="G50" s="20">
        <v>888.5</v>
      </c>
      <c r="H50" s="17">
        <f t="shared" si="8"/>
        <v>100</v>
      </c>
      <c r="I50" s="20">
        <v>888.5</v>
      </c>
      <c r="J50" s="17">
        <f t="shared" si="11"/>
        <v>100</v>
      </c>
      <c r="L50" s="34">
        <f>E50*100/Q9</f>
        <v>1.5580956889605407E-2</v>
      </c>
      <c r="M50" s="34">
        <f>G50*100/R9</f>
        <v>1.6516583253738646E-2</v>
      </c>
      <c r="N50" s="34">
        <f>I50*100/S9</f>
        <v>1.6639263538143031E-2</v>
      </c>
      <c r="Q50" s="34">
        <v>1.5580956889605407E-2</v>
      </c>
      <c r="R50" s="34">
        <v>1.6516583253738646E-2</v>
      </c>
      <c r="S50" s="34">
        <v>1.6639263538143031E-2</v>
      </c>
    </row>
    <row r="51" spans="1:19" ht="15.75" hidden="1">
      <c r="A51" s="21" t="s">
        <v>91</v>
      </c>
      <c r="B51" s="15" t="s">
        <v>41</v>
      </c>
      <c r="C51" s="25">
        <v>886.8</v>
      </c>
      <c r="D51" s="17">
        <v>360.1</v>
      </c>
      <c r="E51" s="17">
        <v>888.5</v>
      </c>
      <c r="F51" s="17">
        <f t="shared" si="7"/>
        <v>246.73701749514021</v>
      </c>
      <c r="G51" s="17">
        <v>888.5</v>
      </c>
      <c r="H51" s="17">
        <f t="shared" si="8"/>
        <v>100</v>
      </c>
      <c r="I51" s="17">
        <v>888.5</v>
      </c>
      <c r="J51" s="17">
        <f t="shared" si="11"/>
        <v>100</v>
      </c>
      <c r="L51" s="34"/>
      <c r="M51" s="34"/>
      <c r="N51" s="34"/>
      <c r="Q51" s="34"/>
      <c r="R51" s="34"/>
      <c r="S51" s="34"/>
    </row>
    <row r="52" spans="1:19" ht="15.75">
      <c r="A52" s="22">
        <v>1000</v>
      </c>
      <c r="B52" s="19" t="s">
        <v>42</v>
      </c>
      <c r="C52" s="20">
        <v>164049.5</v>
      </c>
      <c r="D52" s="20">
        <f t="shared" ref="D52" si="17">SUM(D53:D56)</f>
        <v>65233.700000000004</v>
      </c>
      <c r="E52" s="20">
        <v>51008.6</v>
      </c>
      <c r="F52" s="20">
        <f t="shared" si="7"/>
        <v>78.193633045496412</v>
      </c>
      <c r="G52" s="20">
        <v>41731.800000000003</v>
      </c>
      <c r="H52" s="20">
        <f t="shared" si="8"/>
        <v>81.813262861556694</v>
      </c>
      <c r="I52" s="20">
        <v>42156.800000000003</v>
      </c>
      <c r="J52" s="20">
        <f t="shared" si="11"/>
        <v>101.01840802457598</v>
      </c>
      <c r="L52" s="34">
        <f>E52*100/Q9</f>
        <v>0.89449949082625357</v>
      </c>
      <c r="M52" s="34">
        <f>G52*100/R9</f>
        <v>0.7757644896211261</v>
      </c>
      <c r="N52" s="34">
        <f>I52*100/S9</f>
        <v>0.78948576828901318</v>
      </c>
      <c r="Q52" s="34">
        <v>0.89449949082625357</v>
      </c>
      <c r="R52" s="34">
        <v>0.7757644896211261</v>
      </c>
      <c r="S52" s="34">
        <v>0.78948576828901318</v>
      </c>
    </row>
    <row r="53" spans="1:19" ht="15.75" hidden="1">
      <c r="A53" s="23">
        <v>1001</v>
      </c>
      <c r="B53" s="15" t="s">
        <v>43</v>
      </c>
      <c r="C53" s="25">
        <v>10973.3</v>
      </c>
      <c r="D53" s="17">
        <v>12270</v>
      </c>
      <c r="E53" s="17">
        <v>10000</v>
      </c>
      <c r="F53" s="17">
        <f t="shared" si="7"/>
        <v>81.499592502037487</v>
      </c>
      <c r="G53" s="17">
        <v>0</v>
      </c>
      <c r="H53" s="17">
        <f t="shared" si="8"/>
        <v>0</v>
      </c>
      <c r="I53" s="17">
        <v>0</v>
      </c>
      <c r="J53" s="17">
        <v>0</v>
      </c>
      <c r="L53" s="34"/>
      <c r="M53" s="34"/>
      <c r="N53" s="34"/>
      <c r="Q53" s="34"/>
      <c r="R53" s="34"/>
      <c r="S53" s="34"/>
    </row>
    <row r="54" spans="1:19" ht="15.75" hidden="1">
      <c r="A54" s="23">
        <v>1003</v>
      </c>
      <c r="B54" s="15" t="s">
        <v>44</v>
      </c>
      <c r="C54" s="25">
        <v>9989</v>
      </c>
      <c r="D54" s="17">
        <v>16285.5</v>
      </c>
      <c r="E54" s="17">
        <v>7989.6</v>
      </c>
      <c r="F54" s="17">
        <f t="shared" si="7"/>
        <v>49.059592889380127</v>
      </c>
      <c r="G54" s="17">
        <v>8257.2999999999993</v>
      </c>
      <c r="H54" s="17">
        <f t="shared" si="8"/>
        <v>103.35060578752378</v>
      </c>
      <c r="I54" s="17">
        <v>8536.7999999999993</v>
      </c>
      <c r="J54" s="17">
        <f>SUM(I54/G54*100)</f>
        <v>103.38488367868433</v>
      </c>
      <c r="L54" s="34"/>
      <c r="M54" s="34"/>
      <c r="N54" s="34"/>
      <c r="Q54" s="34"/>
      <c r="R54" s="34"/>
      <c r="S54" s="34"/>
    </row>
    <row r="55" spans="1:19" ht="15.75" hidden="1">
      <c r="A55" s="23">
        <v>1004</v>
      </c>
      <c r="B55" s="15" t="s">
        <v>45</v>
      </c>
      <c r="C55" s="25">
        <v>117225.2</v>
      </c>
      <c r="D55" s="17">
        <v>36084.800000000003</v>
      </c>
      <c r="E55" s="17">
        <v>32490.2</v>
      </c>
      <c r="F55" s="17">
        <f t="shared" si="7"/>
        <v>90.038464949230701</v>
      </c>
      <c r="G55" s="17">
        <v>32945.699999999997</v>
      </c>
      <c r="H55" s="17">
        <f t="shared" si="8"/>
        <v>101.40196120676389</v>
      </c>
      <c r="I55" s="17">
        <v>33091.199999999997</v>
      </c>
      <c r="J55" s="17">
        <f>SUM(I55/G55*100)</f>
        <v>100.44163578251487</v>
      </c>
      <c r="L55" s="34"/>
      <c r="M55" s="34"/>
      <c r="N55" s="34"/>
      <c r="Q55" s="34"/>
      <c r="R55" s="34"/>
      <c r="S55" s="34"/>
    </row>
    <row r="56" spans="1:19" ht="15.75" hidden="1">
      <c r="A56" s="23">
        <v>1006</v>
      </c>
      <c r="B56" s="15" t="s">
        <v>46</v>
      </c>
      <c r="C56" s="25">
        <v>25862</v>
      </c>
      <c r="D56" s="17">
        <v>593.4</v>
      </c>
      <c r="E56" s="17">
        <v>528.79999999999995</v>
      </c>
      <c r="F56" s="17">
        <f t="shared" si="7"/>
        <v>89.113582743511969</v>
      </c>
      <c r="G56" s="17">
        <v>528.79999999999995</v>
      </c>
      <c r="H56" s="17">
        <f t="shared" si="8"/>
        <v>100</v>
      </c>
      <c r="I56" s="17">
        <v>528.79999999999995</v>
      </c>
      <c r="J56" s="17">
        <v>0</v>
      </c>
      <c r="L56" s="34"/>
      <c r="M56" s="34"/>
      <c r="N56" s="34"/>
      <c r="Q56" s="34"/>
      <c r="R56" s="34"/>
      <c r="S56" s="34"/>
    </row>
    <row r="57" spans="1:19" ht="15.75">
      <c r="A57" s="22">
        <v>1100</v>
      </c>
      <c r="B57" s="19" t="s">
        <v>47</v>
      </c>
      <c r="C57" s="20">
        <v>274914.8</v>
      </c>
      <c r="D57" s="20">
        <f t="shared" ref="D57" si="18">SUM(D58:D60)</f>
        <v>322036.5</v>
      </c>
      <c r="E57" s="20">
        <f>SUM(E58:E59)</f>
        <v>323040.8</v>
      </c>
      <c r="F57" s="20">
        <f t="shared" si="7"/>
        <v>100.31185905945443</v>
      </c>
      <c r="G57" s="20">
        <f>SUM(G58:G59)</f>
        <v>325083.90000000002</v>
      </c>
      <c r="H57" s="20">
        <f t="shared" si="8"/>
        <v>100.63245881015649</v>
      </c>
      <c r="I57" s="20">
        <f>SUM(I58:I59)</f>
        <v>331439.90000000002</v>
      </c>
      <c r="J57" s="20">
        <f>SUM(I57/G57*100)</f>
        <v>101.95518756850154</v>
      </c>
      <c r="L57" s="34">
        <f>E57*100/Q9</f>
        <v>5.6649237798352754</v>
      </c>
      <c r="M57" s="34">
        <f>G57*100/R9</f>
        <v>6.0430785580191895</v>
      </c>
      <c r="N57" s="34">
        <f>I57*100/S9</f>
        <v>6.2069958842496042</v>
      </c>
      <c r="Q57" s="34">
        <v>5.6649237798352754</v>
      </c>
      <c r="R57" s="34">
        <v>6.0430785580191895</v>
      </c>
      <c r="S57" s="34">
        <v>6.2069958842496042</v>
      </c>
    </row>
    <row r="58" spans="1:19" ht="15.75" hidden="1">
      <c r="A58" s="23">
        <v>1101</v>
      </c>
      <c r="B58" s="15" t="s">
        <v>48</v>
      </c>
      <c r="C58" s="25">
        <v>274914.8</v>
      </c>
      <c r="D58" s="17">
        <v>305949.59999999998</v>
      </c>
      <c r="E58" s="17">
        <v>1481.5</v>
      </c>
      <c r="F58" s="17">
        <f t="shared" si="7"/>
        <v>0.48423008234035936</v>
      </c>
      <c r="G58" s="17">
        <v>2963</v>
      </c>
      <c r="H58" s="17">
        <f t="shared" si="8"/>
        <v>200</v>
      </c>
      <c r="I58" s="17">
        <v>2963</v>
      </c>
      <c r="J58" s="17">
        <f>SUM(I58/G58*100)</f>
        <v>100</v>
      </c>
      <c r="L58" s="34"/>
      <c r="M58" s="34"/>
      <c r="N58" s="34"/>
      <c r="Q58" s="34"/>
      <c r="R58" s="34"/>
      <c r="S58" s="34"/>
    </row>
    <row r="59" spans="1:19" ht="15.75" hidden="1" customHeight="1">
      <c r="A59" s="23">
        <v>1103</v>
      </c>
      <c r="B59" s="15" t="s">
        <v>115</v>
      </c>
      <c r="C59" s="17">
        <v>0</v>
      </c>
      <c r="D59" s="17">
        <v>16086.9</v>
      </c>
      <c r="E59" s="17">
        <v>321559.3</v>
      </c>
      <c r="F59" s="17">
        <f t="shared" si="7"/>
        <v>1998.8891582592046</v>
      </c>
      <c r="G59" s="17">
        <v>322120.90000000002</v>
      </c>
      <c r="H59" s="17">
        <f t="shared" si="8"/>
        <v>100.17464896832405</v>
      </c>
      <c r="I59" s="17">
        <v>328476.90000000002</v>
      </c>
      <c r="J59" s="17">
        <f t="shared" ref="J59:J60" si="19">SUM(I59/G59*100)</f>
        <v>101.97317218472939</v>
      </c>
      <c r="L59" s="34"/>
      <c r="M59" s="34"/>
      <c r="N59" s="34"/>
      <c r="Q59" s="34"/>
      <c r="R59" s="34"/>
      <c r="S59" s="34"/>
    </row>
    <row r="60" spans="1:19" ht="18" hidden="1" customHeight="1">
      <c r="A60" s="23">
        <v>1105</v>
      </c>
      <c r="B60" s="15" t="s">
        <v>49</v>
      </c>
      <c r="C60" s="17">
        <v>0</v>
      </c>
      <c r="D60" s="17"/>
      <c r="E60" s="17"/>
      <c r="F60" s="17" t="e">
        <f t="shared" si="7"/>
        <v>#DIV/0!</v>
      </c>
      <c r="G60" s="17"/>
      <c r="H60" s="17" t="e">
        <f t="shared" ref="H60:H65" si="20">SUM(G60)/E60*100</f>
        <v>#DIV/0!</v>
      </c>
      <c r="I60" s="17"/>
      <c r="J60" s="17" t="e">
        <f t="shared" si="19"/>
        <v>#DIV/0!</v>
      </c>
      <c r="L60" s="34"/>
      <c r="M60" s="34"/>
      <c r="N60" s="34"/>
      <c r="Q60" s="34"/>
      <c r="R60" s="34"/>
      <c r="S60" s="34"/>
    </row>
    <row r="61" spans="1:19" ht="15.75">
      <c r="A61" s="22">
        <v>1200</v>
      </c>
      <c r="B61" s="19" t="s">
        <v>50</v>
      </c>
      <c r="C61" s="20">
        <v>24722.6</v>
      </c>
      <c r="D61" s="20">
        <f t="shared" ref="D61" si="21">SUM(D62:D63)</f>
        <v>28769.199999999997</v>
      </c>
      <c r="E61" s="20">
        <v>26818</v>
      </c>
      <c r="F61" s="20">
        <f t="shared" si="7"/>
        <v>93.217746756948415</v>
      </c>
      <c r="G61" s="20">
        <v>26234</v>
      </c>
      <c r="H61" s="20">
        <f t="shared" si="20"/>
        <v>97.822358117682157</v>
      </c>
      <c r="I61" s="20">
        <v>26414</v>
      </c>
      <c r="J61" s="20">
        <f>SUM(I61/G61*100)</f>
        <v>100.6861324998094</v>
      </c>
      <c r="L61" s="34">
        <f>E61*100/Q9</f>
        <v>0.47028711521152256</v>
      </c>
      <c r="M61" s="34">
        <f>G61*100/R9</f>
        <v>0.48767140695394445</v>
      </c>
      <c r="N61" s="34">
        <f>I61*100/S9</f>
        <v>0.49466461125099614</v>
      </c>
      <c r="Q61" s="34">
        <v>0.47028711521152256</v>
      </c>
      <c r="R61" s="34">
        <v>0.48767140695394445</v>
      </c>
      <c r="S61" s="34">
        <v>0.49466461125099614</v>
      </c>
    </row>
    <row r="62" spans="1:19" ht="15.75" hidden="1">
      <c r="A62" s="23">
        <v>1202</v>
      </c>
      <c r="B62" s="15" t="s">
        <v>51</v>
      </c>
      <c r="C62" s="25">
        <v>19469.900000000001</v>
      </c>
      <c r="D62" s="17">
        <v>22114.1</v>
      </c>
      <c r="E62" s="17">
        <v>20343.5</v>
      </c>
      <c r="F62" s="17">
        <f t="shared" si="7"/>
        <v>91.99334361335076</v>
      </c>
      <c r="G62" s="17">
        <v>20163.5</v>
      </c>
      <c r="H62" s="17">
        <f t="shared" si="20"/>
        <v>99.115196500110599</v>
      </c>
      <c r="I62" s="17">
        <v>20343.5</v>
      </c>
      <c r="J62" s="17">
        <f>SUM(I62/G62*100)</f>
        <v>100.89270215984327</v>
      </c>
      <c r="L62" s="34"/>
      <c r="M62" s="34"/>
      <c r="N62" s="34"/>
      <c r="Q62" s="34"/>
      <c r="R62" s="34"/>
      <c r="S62" s="34"/>
    </row>
    <row r="63" spans="1:19" ht="15.75" hidden="1">
      <c r="A63" s="23">
        <v>1204</v>
      </c>
      <c r="B63" s="15" t="s">
        <v>52</v>
      </c>
      <c r="C63" s="25">
        <v>5252.7</v>
      </c>
      <c r="D63" s="17">
        <v>6655.1</v>
      </c>
      <c r="E63" s="17">
        <v>6474.5</v>
      </c>
      <c r="F63" s="17">
        <f t="shared" si="7"/>
        <v>97.286291716127465</v>
      </c>
      <c r="G63" s="17">
        <v>6070.5</v>
      </c>
      <c r="H63" s="17">
        <f t="shared" si="20"/>
        <v>93.760135917831491</v>
      </c>
      <c r="I63" s="17">
        <v>6070.5</v>
      </c>
      <c r="J63" s="17">
        <v>0</v>
      </c>
      <c r="L63" s="34"/>
      <c r="M63" s="34"/>
      <c r="N63" s="34"/>
      <c r="Q63" s="34"/>
      <c r="R63" s="34"/>
      <c r="S63" s="34"/>
    </row>
    <row r="64" spans="1:19" ht="15.75">
      <c r="A64" s="22">
        <v>1300</v>
      </c>
      <c r="B64" s="19" t="s">
        <v>53</v>
      </c>
      <c r="C64" s="20">
        <v>1202.9000000000001</v>
      </c>
      <c r="D64" s="20">
        <f t="shared" ref="D64" si="22">SUM(D65)</f>
        <v>410.9</v>
      </c>
      <c r="E64" s="20">
        <v>900</v>
      </c>
      <c r="F64" s="20">
        <f t="shared" si="7"/>
        <v>219.03139449987833</v>
      </c>
      <c r="G64" s="20">
        <v>700</v>
      </c>
      <c r="H64" s="20">
        <f t="shared" si="20"/>
        <v>77.777777777777786</v>
      </c>
      <c r="I64" s="20">
        <v>900</v>
      </c>
      <c r="J64" s="20">
        <f>SUM(I64/G64*100)</f>
        <v>128.57142857142858</v>
      </c>
      <c r="L64" s="34">
        <f>E64*100/Q9</f>
        <v>1.5782623748615492E-2</v>
      </c>
      <c r="M64" s="34">
        <f>G64*100/R9</f>
        <v>1.3012502282067588E-2</v>
      </c>
      <c r="N64" s="34">
        <f>I64*100/S9</f>
        <v>1.6854628232221419E-2</v>
      </c>
      <c r="Q64" s="34">
        <v>1.5782623748615492E-2</v>
      </c>
      <c r="R64" s="34">
        <v>1.3012502282067588E-2</v>
      </c>
      <c r="S64" s="34">
        <v>1.6854628232221419E-2</v>
      </c>
    </row>
    <row r="65" spans="1:14" ht="31.5" hidden="1">
      <c r="A65" s="23">
        <v>1301</v>
      </c>
      <c r="B65" s="15" t="s">
        <v>54</v>
      </c>
      <c r="C65" s="25">
        <v>1202.9000000000001</v>
      </c>
      <c r="D65" s="17">
        <v>410.9</v>
      </c>
      <c r="E65" s="17">
        <v>900</v>
      </c>
      <c r="F65" s="17">
        <f t="shared" si="7"/>
        <v>219.03139449987833</v>
      </c>
      <c r="G65" s="17">
        <v>700</v>
      </c>
      <c r="H65" s="17">
        <f t="shared" si="20"/>
        <v>77.777777777777786</v>
      </c>
      <c r="I65" s="17">
        <v>900</v>
      </c>
      <c r="J65" s="17">
        <f>SUM(I65/G65*100)</f>
        <v>128.57142857142858</v>
      </c>
      <c r="L65" s="34"/>
      <c r="M65" s="34"/>
      <c r="N65" s="34"/>
    </row>
    <row r="67" spans="1:14">
      <c r="B67" s="1" t="s">
        <v>121</v>
      </c>
      <c r="E67" s="33">
        <f>E41+E47+E50+E52+E57</f>
        <v>4070185.2</v>
      </c>
      <c r="F67" s="33">
        <f t="shared" ref="F67:I67" si="23">F41+F47+F50+F52+F57</f>
        <v>633.91356466524689</v>
      </c>
      <c r="G67" s="33">
        <f t="shared" si="23"/>
        <v>4147683.9</v>
      </c>
      <c r="H67" s="33">
        <f t="shared" si="23"/>
        <v>478.95163167685217</v>
      </c>
      <c r="I67" s="33">
        <f t="shared" si="23"/>
        <v>4084689.3999999994</v>
      </c>
    </row>
    <row r="68" spans="1:14">
      <c r="B68" s="1" t="s">
        <v>122</v>
      </c>
      <c r="E68" s="33">
        <f>E10+E21+E26+E34+E39+E61+E64</f>
        <v>1632288.7</v>
      </c>
      <c r="F68" s="33">
        <f t="shared" ref="F68:I68" si="24">F10+F21+F26+F34+F39+F61+F64</f>
        <v>787.05886851955961</v>
      </c>
      <c r="G68" s="33">
        <f t="shared" si="24"/>
        <v>1231758</v>
      </c>
      <c r="H68" s="33">
        <f t="shared" si="24"/>
        <v>486.97265925924563</v>
      </c>
      <c r="I68" s="33">
        <f t="shared" si="24"/>
        <v>1255090.2</v>
      </c>
    </row>
    <row r="69" spans="1:14">
      <c r="E69" s="1">
        <f>E67*100/E9</f>
        <v>71.37577955420366</v>
      </c>
      <c r="G69" s="1">
        <f>G67*100/G9</f>
        <v>77.102494591492857</v>
      </c>
      <c r="I69" s="1">
        <f>I67*100/I9</f>
        <v>76.495468090106172</v>
      </c>
    </row>
    <row r="70" spans="1:14">
      <c r="E70" s="1">
        <f>E68*100/E9</f>
        <v>28.624220445796343</v>
      </c>
      <c r="G70" s="1">
        <f>G68*100/G9</f>
        <v>22.897505408507158</v>
      </c>
      <c r="I70" s="1">
        <f>I68*100/I9</f>
        <v>23.504531909893807</v>
      </c>
    </row>
    <row r="1048549" spans="5:5">
      <c r="E1048549" s="1">
        <f>SUM(E1:E1048548)</f>
        <v>22810000.599999998</v>
      </c>
    </row>
  </sheetData>
  <mergeCells count="6">
    <mergeCell ref="B4:J4"/>
    <mergeCell ref="A6:A7"/>
    <mergeCell ref="B6:B7"/>
    <mergeCell ref="E6:F6"/>
    <mergeCell ref="G6:H6"/>
    <mergeCell ref="I6:J6"/>
  </mergeCells>
  <pageMargins left="0.31496062992125984" right="0.31496062992125984" top="0.94488188976377963" bottom="0.15748031496062992" header="0.31496062992125984" footer="0.31496062992125984"/>
  <pageSetup paperSize="9" scale="6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Лист1</vt:lpstr>
      <vt:lpstr>Лист1 (2)</vt:lpstr>
      <vt:lpstr>Лист1!Заголовки_для_печати</vt:lpstr>
      <vt:lpstr>'Лист1 (2)'!Заголовки_для_печати</vt:lpstr>
      <vt:lpstr>Лист1!Область_печати</vt:lpstr>
      <vt:lpstr>'Лист1 (2)'!Область_печати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2025-11-18T06:49:49Z</dcterms:modified>
</cp:coreProperties>
</file>