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ena\Downloads\"/>
    </mc:Choice>
  </mc:AlternateContent>
  <bookViews>
    <workbookView xWindow="0" yWindow="0" windowWidth="21795" windowHeight="12060"/>
  </bookViews>
  <sheets>
    <sheet name="Доходы" sheetId="31" r:id="rId1"/>
  </sheet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Л">#REF!</definedName>
    <definedName name="_xlnm.Print_Area" localSheetId="0">Доходы!$A$1:$J$41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 iterate="1" fullPrecision="0"/>
</workbook>
</file>

<file path=xl/calcChain.xml><?xml version="1.0" encoding="utf-8"?>
<calcChain xmlns="http://schemas.openxmlformats.org/spreadsheetml/2006/main">
  <c r="H41" i="31" l="1"/>
  <c r="F41" i="31"/>
  <c r="D41" i="31"/>
  <c r="H40" i="31"/>
  <c r="F40" i="31"/>
  <c r="D40" i="31"/>
  <c r="H39" i="31"/>
  <c r="F39" i="31"/>
  <c r="D39" i="31"/>
  <c r="H38" i="31"/>
  <c r="F38" i="31"/>
  <c r="D38" i="31"/>
  <c r="H37" i="31"/>
  <c r="F37" i="31"/>
  <c r="D37" i="31"/>
  <c r="H36" i="31"/>
  <c r="F36" i="31"/>
  <c r="D36" i="31"/>
  <c r="H35" i="31"/>
  <c r="F35" i="31"/>
  <c r="D35" i="31"/>
  <c r="J33" i="31"/>
  <c r="J32" i="31" s="1"/>
  <c r="I33" i="31"/>
  <c r="I32" i="31" s="1"/>
  <c r="G33" i="31"/>
  <c r="G32" i="31" s="1"/>
  <c r="E33" i="31"/>
  <c r="E32" i="31" s="1"/>
  <c r="C33" i="31"/>
  <c r="C32" i="31" s="1"/>
  <c r="H31" i="31"/>
  <c r="F31" i="31"/>
  <c r="D31" i="31"/>
  <c r="H30" i="31"/>
  <c r="F30" i="31"/>
  <c r="D30" i="31"/>
  <c r="H29" i="31"/>
  <c r="F29" i="31"/>
  <c r="D29" i="31"/>
  <c r="H28" i="31"/>
  <c r="F28" i="31"/>
  <c r="D28" i="31"/>
  <c r="H27" i="31"/>
  <c r="F27" i="31"/>
  <c r="D27" i="31"/>
  <c r="H26" i="31"/>
  <c r="F26" i="31"/>
  <c r="D26" i="31"/>
  <c r="J25" i="31"/>
  <c r="I25" i="31"/>
  <c r="G25" i="31"/>
  <c r="E25" i="31"/>
  <c r="C25" i="31"/>
  <c r="H24" i="31"/>
  <c r="F24" i="31"/>
  <c r="D24" i="31"/>
  <c r="H23" i="31"/>
  <c r="F23" i="31"/>
  <c r="D23" i="31"/>
  <c r="H22" i="31"/>
  <c r="F22" i="31"/>
  <c r="D22" i="31"/>
  <c r="H21" i="31"/>
  <c r="F21" i="31"/>
  <c r="D21" i="31"/>
  <c r="J20" i="31"/>
  <c r="I20" i="31"/>
  <c r="G20" i="31"/>
  <c r="E20" i="31"/>
  <c r="C20" i="31"/>
  <c r="H19" i="31"/>
  <c r="F19" i="31"/>
  <c r="D19" i="31"/>
  <c r="H18" i="31"/>
  <c r="F18" i="31"/>
  <c r="D18" i="31"/>
  <c r="H17" i="31"/>
  <c r="F17" i="31"/>
  <c r="D17" i="31"/>
  <c r="H16" i="31"/>
  <c r="F16" i="31"/>
  <c r="D16" i="31"/>
  <c r="J15" i="31"/>
  <c r="J12" i="31" s="1"/>
  <c r="I15" i="31"/>
  <c r="G15" i="31"/>
  <c r="E15" i="31"/>
  <c r="C15" i="31"/>
  <c r="C12" i="31" s="1"/>
  <c r="H14" i="31"/>
  <c r="F14" i="31"/>
  <c r="D14" i="31"/>
  <c r="H13" i="31"/>
  <c r="F13" i="31"/>
  <c r="D13" i="31"/>
  <c r="F25" i="31" l="1"/>
  <c r="H20" i="31"/>
  <c r="D33" i="31"/>
  <c r="D32" i="31" s="1"/>
  <c r="C11" i="31"/>
  <c r="C10" i="31"/>
  <c r="G12" i="31"/>
  <c r="D20" i="31"/>
  <c r="J10" i="31"/>
  <c r="J11" i="31"/>
  <c r="H33" i="31"/>
  <c r="H32" i="31" s="1"/>
  <c r="D15" i="31"/>
  <c r="D12" i="31" s="1"/>
  <c r="F33" i="31"/>
  <c r="F32" i="31" s="1"/>
  <c r="H15" i="31"/>
  <c r="H12" i="31" s="1"/>
  <c r="H11" i="31" s="1"/>
  <c r="D25" i="31"/>
  <c r="H25" i="31"/>
  <c r="F15" i="31"/>
  <c r="F20" i="31"/>
  <c r="E12" i="31"/>
  <c r="I12" i="31"/>
  <c r="I10" i="31" l="1"/>
  <c r="I11" i="31"/>
  <c r="D10" i="31"/>
  <c r="D11" i="31"/>
  <c r="E10" i="31"/>
  <c r="E11" i="31"/>
  <c r="G10" i="31"/>
  <c r="G11" i="31"/>
  <c r="H10" i="31"/>
  <c r="F12" i="31"/>
  <c r="F10" i="31" l="1"/>
  <c r="F11" i="31"/>
</calcChain>
</file>

<file path=xl/sharedStrings.xml><?xml version="1.0" encoding="utf-8"?>
<sst xmlns="http://schemas.openxmlformats.org/spreadsheetml/2006/main" count="82" uniqueCount="80">
  <si>
    <t>2</t>
  </si>
  <si>
    <t>Наименование показателя</t>
  </si>
  <si>
    <t>налог на доходы физических лиц</t>
  </si>
  <si>
    <t>акцизы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</si>
  <si>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</si>
  <si>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</si>
  <si>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</si>
  <si>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</si>
  <si>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3</t>
  </si>
  <si>
    <t>4</t>
  </si>
  <si>
    <t>5</t>
  </si>
  <si>
    <t>6</t>
  </si>
  <si>
    <t>7</t>
  </si>
  <si>
    <t>8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</si>
  <si>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</si>
  <si>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</si>
  <si>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</si>
  <si>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</si>
  <si>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 том числе:</t>
  </si>
  <si>
    <t>иные межбюджетные трансферты</t>
  </si>
  <si>
    <t>(тыс.рублей)</t>
  </si>
  <si>
    <t>возврат остатков субсидий, субвенций и иных межбюджетных трансфертов, имеющих целевое назначение, прошлых лет</t>
  </si>
  <si>
    <t>Изменения в решение Думы города (+/-)</t>
  </si>
  <si>
    <t>государственная пошлина</t>
  </si>
  <si>
    <t>Приложение к пояснительной записке</t>
  </si>
  <si>
    <t>налоги на совокупный доход, в том числе: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</si>
  <si>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</si>
  <si>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</si>
  <si>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 xml:space="preserve">единый сельскохозяйственный  налог </t>
  </si>
  <si>
    <t>налоги на имущество, в том числе:</t>
  </si>
  <si>
    <t>налог на имущество физических лиц</t>
  </si>
  <si>
    <t>земельный налог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</si>
  <si>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</si>
  <si>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</si>
  <si>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Первоначально утверждено решением Думы города от 29.11.2019 №407</t>
  </si>
  <si>
    <t>Утверждено Решением Думы города  от 27.03.2020 №431</t>
  </si>
  <si>
    <t>Утверждено Решением Думы города  от 28.09.2020 №10</t>
  </si>
  <si>
    <t>Утверждено Решением Думы города  от 18.12.2020 №34</t>
  </si>
  <si>
    <t>Утверждено Решением Думы города  от 18.12.2020 №34 (с учетом уведомлений ДФ ХМАО-Югры)</t>
  </si>
  <si>
    <t>транспортный налог</t>
  </si>
  <si>
    <t>Сведения о внесенных изменениях в решение об утверждении бюджета в 2020 году в части доходов</t>
  </si>
  <si>
    <t>Код бюджетной классификации</t>
  </si>
  <si>
    <t>9</t>
  </si>
  <si>
    <t>10</t>
  </si>
  <si>
    <t>000 1 01 02000 01 0000 110</t>
  </si>
  <si>
    <t>000 1 03 02000 01 0000 110</t>
  </si>
  <si>
    <t>000 1 05 00000 00 0000 000</t>
  </si>
  <si>
    <t>000 1 05 01000 01 0000 110</t>
  </si>
  <si>
    <t>000 1 05 02000 02 0000 110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</si>
  <si>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</si>
  <si>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</si>
  <si>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</si>
  <si>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</si>
  <si>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</si>
  <si>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</si>
  <si>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</si>
  <si>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</si>
  <si>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</si>
  <si>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</si>
  <si>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</si>
  <si>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</si>
  <si>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</si>
  <si>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</si>
  <si>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</si>
  <si>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</si>
  <si>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>000 2 03 04099 04 0000 150</t>
  </si>
  <si>
    <t>000 2 04 04099 04 0000 150</t>
  </si>
  <si>
    <t>000 2 19 00000 00 0000 000</t>
  </si>
  <si>
    <t>Всего доходов</t>
  </si>
  <si>
    <t>000 1 00 00000 00 0000 000</t>
  </si>
  <si>
    <t>Налоговые  и неналоговые доходы</t>
  </si>
  <si>
    <t>000 1 05 04000 02 0000 110</t>
  </si>
  <si>
    <t>налог, взимаемый в связи с применением патентной системы налогообложения</t>
  </si>
  <si>
    <t>000 1 05 03000 01 0000 110</t>
  </si>
  <si>
    <t>000 1 06 04000 02 0000 110</t>
  </si>
  <si>
    <t>доходы от использования имущества, находящегося в государственной и муниципальной собственности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</si>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</sst>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_р_._-;\-* #,##0.0_р_._-;_-* &quot;-&quot;??_р_._-;_-@_-"/>
    <numFmt numFmtId="166" formatCode="_(* #,##0.00_);_(* \(#,##0.00\);_(* &quot;-&quot;??_);_(@_)"/>
    <numFmt numFmtId="167" formatCode="_(* #,##0.0_);_(* \(#,##0.0\);_(* &quot;-&quot;??_);_(@_)"/>
    <numFmt numFmtId="168" formatCode="* #,##0.00;* \-#,##0.00;* &quot;-&quot;??;@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164" fontId="11" fillId="0" borderId="0" applyFont="0" applyFill="0" applyBorder="0" applyAlignment="0" applyProtection="0"/>
    <xf numFmtId="0" fontId="3" fillId="0" borderId="0"/>
    <xf numFmtId="0" fontId="2" fillId="0" borderId="0"/>
    <xf numFmtId="0" fontId="11" fillId="0" borderId="0">
      <alignment wrapText="1"/>
    </xf>
    <xf numFmtId="49" fontId="11" fillId="0" borderId="4">
      <alignment horizontal="left" vertical="top" wrapText="1"/>
    </xf>
    <xf numFmtId="166" fontId="5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7" fillId="2" borderId="0" xfId="56" applyFont="1" applyFill="1">
      <alignment wrapText="1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wrapText="1"/>
    </xf>
    <xf numFmtId="165" fontId="8" fillId="2" borderId="1" xfId="53" applyNumberFormat="1" applyFont="1" applyFill="1" applyBorder="1" applyAlignment="1">
      <alignment horizontal="center" wrapText="1"/>
    </xf>
    <xf numFmtId="167" fontId="7" fillId="0" borderId="1" xfId="58" applyNumberFormat="1" applyFont="1" applyBorder="1" applyAlignment="1">
      <alignment horizontal="center" wrapText="1"/>
    </xf>
    <xf numFmtId="165" fontId="7" fillId="2" borderId="1" xfId="53" applyNumberFormat="1" applyFont="1" applyFill="1" applyBorder="1" applyAlignment="1">
      <alignment horizontal="center" wrapText="1"/>
    </xf>
    <xf numFmtId="167" fontId="7" fillId="2" borderId="1" xfId="58" applyNumberFormat="1" applyFont="1" applyFill="1" applyBorder="1" applyAlignment="1">
      <alignment horizontal="center" wrapText="1"/>
    </xf>
    <xf numFmtId="49" fontId="7" fillId="2" borderId="3" xfId="56" applyNumberFormat="1" applyFont="1" applyFill="1" applyBorder="1" applyAlignment="1">
      <alignment horizontal="center" vertical="center" wrapText="1"/>
    </xf>
    <xf numFmtId="0" fontId="8" fillId="2" borderId="1" xfId="56" applyFont="1" applyFill="1" applyBorder="1" applyAlignment="1">
      <alignment horizontal="left" vertical="top" wrapText="1"/>
    </xf>
    <xf numFmtId="0" fontId="7" fillId="2" borderId="1" xfId="56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8" fillId="2" borderId="1" xfId="56" applyFont="1" applyFill="1" applyBorder="1" applyAlignment="1">
      <alignment vertical="top" wrapText="1"/>
    </xf>
    <xf numFmtId="0" fontId="7" fillId="2" borderId="1" xfId="56" applyFont="1" applyFill="1" applyBorder="1" applyAlignment="1">
      <alignment vertical="top" wrapText="1"/>
    </xf>
    <xf numFmtId="0" fontId="7" fillId="2" borderId="1" xfId="56" applyFont="1" applyFill="1" applyBorder="1" applyAlignment="1">
      <alignment horizontal="right" vertical="top" wrapText="1"/>
    </xf>
    <xf numFmtId="49" fontId="7" fillId="2" borderId="1" xfId="0" applyNumberFormat="1" applyFont="1" applyFill="1" applyBorder="1" applyAlignment="1">
      <alignment vertical="top" wrapText="1"/>
    </xf>
    <xf numFmtId="0" fontId="7" fillId="2" borderId="1" xfId="56" applyFont="1" applyFill="1" applyBorder="1">
      <alignment wrapText="1"/>
    </xf>
    <xf numFmtId="0" fontId="7" fillId="2" borderId="1" xfId="56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left"/>
    </xf>
    <xf numFmtId="1" fontId="15" fillId="2" borderId="1" xfId="0" applyNumberFormat="1" applyFont="1" applyFill="1" applyBorder="1" applyAlignment="1">
      <alignment horizontal="left"/>
    </xf>
    <xf numFmtId="49" fontId="8" fillId="2" borderId="3" xfId="56" applyNumberFormat="1" applyFont="1" applyFill="1" applyBorder="1" applyAlignment="1">
      <alignment horizontal="left" vertical="center" wrapText="1"/>
    </xf>
    <xf numFmtId="0" fontId="8" fillId="2" borderId="1" xfId="56" applyFont="1" applyFill="1" applyBorder="1" applyAlignment="1">
      <alignment horizontal="left" wrapText="1"/>
    </xf>
    <xf numFmtId="1" fontId="16" fillId="2" borderId="1" xfId="0" applyNumberFormat="1" applyFont="1" applyFill="1" applyBorder="1" applyAlignment="1">
      <alignment horizontal="left"/>
    </xf>
    <xf numFmtId="0" fontId="14" fillId="2" borderId="1" xfId="56" applyFont="1" applyFill="1" applyBorder="1">
      <alignment wrapText="1"/>
    </xf>
    <xf numFmtId="0" fontId="7" fillId="2" borderId="2" xfId="56" applyFont="1" applyFill="1" applyBorder="1" applyAlignment="1">
      <alignment horizontal="center" vertical="center" wrapText="1"/>
    </xf>
    <xf numFmtId="0" fontId="7" fillId="2" borderId="3" xfId="56" applyFont="1" applyFill="1" applyBorder="1" applyAlignment="1">
      <alignment horizontal="center" vertical="center" wrapText="1"/>
    </xf>
    <xf numFmtId="0" fontId="7" fillId="2" borderId="0" xfId="56" applyFont="1" applyFill="1" applyAlignment="1">
      <alignment wrapText="1"/>
    </xf>
    <xf numFmtId="0" fontId="0" fillId="0" borderId="0" xfId="0" applyAlignment="1">
      <alignment wrapText="1"/>
    </xf>
    <xf numFmtId="0" fontId="12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2" xfId="56" applyNumberFormat="1" applyFont="1" applyFill="1" applyBorder="1" applyAlignment="1">
      <alignment horizontal="center" vertical="center" wrapText="1"/>
    </xf>
    <xf numFmtId="49" fontId="7" fillId="2" borderId="3" xfId="56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</cellXfs>
  <cellStyles count="61">
    <cellStyle name="Normal" xfId="52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30"/>
    <cellStyle name="Обычный 19" xfId="54"/>
    <cellStyle name="Обычный 2" xfId="9"/>
    <cellStyle name="Обычный 2 10" xfId="25"/>
    <cellStyle name="Обычный 2 11" xfId="26"/>
    <cellStyle name="Обычный 2 12" xfId="27"/>
    <cellStyle name="Обычный 2 13" xfId="28"/>
    <cellStyle name="Обычный 2 14" xfId="29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17"/>
    <cellStyle name="Обычный 2 20" xfId="36"/>
    <cellStyle name="Обычный 2 21" xfId="37"/>
    <cellStyle name="Обычный 2 22" xfId="38"/>
    <cellStyle name="Обычный 2 23" xfId="3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9" xfId="45"/>
    <cellStyle name="Обычный 2 3" xfId="18"/>
    <cellStyle name="Обычный 2 30" xfId="46"/>
    <cellStyle name="Обычный 2 31" xfId="47"/>
    <cellStyle name="Обычный 2 32" xfId="48"/>
    <cellStyle name="Обычный 2 33" xfId="49"/>
    <cellStyle name="Обычный 2 34" xfId="50"/>
    <cellStyle name="Обычный 2 35" xfId="51"/>
    <cellStyle name="Обычный 2 4" xfId="19"/>
    <cellStyle name="Обычный 2 5" xfId="20"/>
    <cellStyle name="Обычный 2 6" xfId="21"/>
    <cellStyle name="Обычный 2 7" xfId="22"/>
    <cellStyle name="Обычный 2 8" xfId="23"/>
    <cellStyle name="Обычный 2 9" xfId="24"/>
    <cellStyle name="Обычный 20" xfId="55"/>
    <cellStyle name="Обычный 21" xfId="56"/>
    <cellStyle name="Обычный 22" xfId="60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Свойства элементов измерения [печать]" xfId="57"/>
    <cellStyle name="Финансовый" xfId="53" builtinId="3"/>
    <cellStyle name="Финансовый 2" xfId="59"/>
    <cellStyle name="Финансовый_Лист1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28" workbookViewId="0">
      <selection activeCell="J41" sqref="A1:J41"/>
    </sheetView>
  </sheetViews>
  <sheetFormatPr defaultColWidth="8.85546875" defaultRowHeight="12.75" x14ac:dyDescent="0.2"/>
  <cols>
    <col min="1" max="1" width="21.28515625" style="1" customWidth="1"/>
    <col min="2" max="2" width="50.85546875" style="1" customWidth="1"/>
    <col min="3" max="3" width="16.7109375" style="1" customWidth="1"/>
    <col min="4" max="4" width="15.7109375" style="1" customWidth="1"/>
    <col min="5" max="5" width="19" style="1" customWidth="1"/>
    <col min="6" max="6" width="14.28515625" style="1" customWidth="1"/>
    <col min="7" max="7" width="17.28515625" style="1" customWidth="1"/>
    <col min="8" max="8" width="14.7109375" style="1" customWidth="1"/>
    <col min="9" max="9" width="17" style="1" customWidth="1"/>
    <col min="10" max="10" width="16.85546875" style="1" customWidth="1"/>
    <col min="11" max="11" width="15.42578125" style="1" customWidth="1"/>
    <col min="12" max="12" width="7.28515625" style="1" customWidth="1"/>
    <col min="13" max="13" width="15.42578125" style="1" hidden="1" customWidth="1"/>
    <col min="14" max="14" width="14.7109375" style="1" hidden="1" customWidth="1"/>
    <col min="15" max="16384" width="8.85546875" style="1"/>
  </cols>
  <sheetData>
    <row r="1" spans="1:14" x14ac:dyDescent="0.2">
      <c r="I1" s="27" t="s">
        <v>24</v>
      </c>
      <c r="J1" s="28"/>
    </row>
    <row r="3" spans="1:14" ht="18.75" customHeight="1" x14ac:dyDescent="0.2"/>
    <row r="4" spans="1:14" ht="14.25" x14ac:dyDescent="0.2">
      <c r="A4" s="29" t="s">
        <v>40</v>
      </c>
      <c r="B4" s="29"/>
      <c r="C4" s="29"/>
      <c r="D4" s="29"/>
      <c r="E4" s="29"/>
      <c r="F4" s="29"/>
      <c r="G4" s="29"/>
      <c r="H4" s="29"/>
      <c r="I4" s="29"/>
      <c r="J4" s="29"/>
      <c r="K4" s="36"/>
      <c r="L4" s="36"/>
      <c r="M4" s="36"/>
      <c r="N4" s="36"/>
    </row>
    <row r="5" spans="1:14" ht="16.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 customHeight="1" x14ac:dyDescent="0.2">
      <c r="B6" s="3"/>
      <c r="C6" s="3"/>
      <c r="D6" s="3"/>
      <c r="E6" s="3"/>
      <c r="F6" s="3"/>
      <c r="G6" s="3"/>
      <c r="H6" s="3"/>
      <c r="I6" s="3"/>
      <c r="J6" s="4" t="s">
        <v>20</v>
      </c>
    </row>
    <row r="7" spans="1:14" x14ac:dyDescent="0.2">
      <c r="A7" s="25" t="s">
        <v>41</v>
      </c>
      <c r="B7" s="34" t="s">
        <v>1</v>
      </c>
      <c r="C7" s="32" t="s">
        <v>34</v>
      </c>
      <c r="D7" s="32" t="s">
        <v>22</v>
      </c>
      <c r="E7" s="30" t="s">
        <v>35</v>
      </c>
      <c r="F7" s="32" t="s">
        <v>22</v>
      </c>
      <c r="G7" s="30" t="s">
        <v>36</v>
      </c>
      <c r="H7" s="32" t="s">
        <v>22</v>
      </c>
      <c r="I7" s="30" t="s">
        <v>37</v>
      </c>
      <c r="J7" s="30" t="s">
        <v>38</v>
      </c>
    </row>
    <row r="8" spans="1:14" ht="66" customHeight="1" x14ac:dyDescent="0.2">
      <c r="A8" s="26"/>
      <c r="B8" s="35"/>
      <c r="C8" s="31"/>
      <c r="D8" s="33"/>
      <c r="E8" s="31"/>
      <c r="F8" s="33"/>
      <c r="G8" s="31"/>
      <c r="H8" s="33"/>
      <c r="I8" s="31"/>
      <c r="J8" s="31"/>
    </row>
    <row r="9" spans="1:14" ht="14.25" customHeight="1" x14ac:dyDescent="0.2">
      <c r="A9" s="18">
        <v>1</v>
      </c>
      <c r="B9" s="9" t="s">
        <v>0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42</v>
      </c>
      <c r="J9" s="9" t="s">
        <v>43</v>
      </c>
    </row>
    <row r="10" spans="1:14" x14ac:dyDescent="0.2">
      <c r="A10" s="17"/>
      <c r="B10" s="21" t="s">
        <v>68</v>
      </c>
      <c r="C10" s="5">
        <f t="shared" ref="C10:J10" si="0">C12+C25+C32</f>
        <v>4359747.3</v>
      </c>
      <c r="D10" s="5">
        <f t="shared" si="0"/>
        <v>161859.20000000001</v>
      </c>
      <c r="E10" s="5">
        <f t="shared" si="0"/>
        <v>4521606.5</v>
      </c>
      <c r="F10" s="5">
        <f t="shared" si="0"/>
        <v>559412.9</v>
      </c>
      <c r="G10" s="5">
        <f t="shared" si="0"/>
        <v>5081019.4000000004</v>
      </c>
      <c r="H10" s="5">
        <f t="shared" si="0"/>
        <v>35035.599999999999</v>
      </c>
      <c r="I10" s="5">
        <f t="shared" si="0"/>
        <v>5116055</v>
      </c>
      <c r="J10" s="5">
        <f t="shared" si="0"/>
        <v>5108170.2</v>
      </c>
    </row>
    <row r="11" spans="1:14" x14ac:dyDescent="0.2">
      <c r="A11" s="23" t="s">
        <v>69</v>
      </c>
      <c r="B11" s="22" t="s">
        <v>70</v>
      </c>
      <c r="C11" s="5">
        <f>C12+C25</f>
        <v>1403193</v>
      </c>
      <c r="D11" s="5">
        <f t="shared" ref="D11:J11" si="1">D12+D25</f>
        <v>15222.3</v>
      </c>
      <c r="E11" s="5">
        <f t="shared" si="1"/>
        <v>1418415.3</v>
      </c>
      <c r="F11" s="5">
        <f t="shared" si="1"/>
        <v>0</v>
      </c>
      <c r="G11" s="5">
        <f t="shared" si="1"/>
        <v>1418415.3</v>
      </c>
      <c r="H11" s="5">
        <f t="shared" si="1"/>
        <v>27890.400000000001</v>
      </c>
      <c r="I11" s="5">
        <f t="shared" si="1"/>
        <v>1446305.7</v>
      </c>
      <c r="J11" s="5">
        <f t="shared" si="1"/>
        <v>1446305.7</v>
      </c>
    </row>
    <row r="12" spans="1:14" x14ac:dyDescent="0.2">
      <c r="A12" s="24"/>
      <c r="B12" s="10" t="s">
        <v>14</v>
      </c>
      <c r="C12" s="5">
        <f t="shared" ref="C12:J12" si="2">C13+C14+C15+C20+C24</f>
        <v>1197257.7</v>
      </c>
      <c r="D12" s="5">
        <f t="shared" si="2"/>
        <v>0</v>
      </c>
      <c r="E12" s="5">
        <f t="shared" si="2"/>
        <v>1197257.7</v>
      </c>
      <c r="F12" s="5">
        <f t="shared" si="2"/>
        <v>0</v>
      </c>
      <c r="G12" s="5">
        <f t="shared" si="2"/>
        <v>1197257.7</v>
      </c>
      <c r="H12" s="5">
        <f>H13+H14+H15+H20+H24</f>
        <v>20269</v>
      </c>
      <c r="I12" s="5">
        <f t="shared" si="2"/>
        <v>1217526.7</v>
      </c>
      <c r="J12" s="5">
        <f t="shared" si="2"/>
        <v>1217526.7</v>
      </c>
    </row>
    <row r="13" spans="1:14" x14ac:dyDescent="0.2">
      <c r="A13" s="19" t="s">
        <v>44</v>
      </c>
      <c r="B13" s="11" t="s">
        <v>2</v>
      </c>
      <c r="C13" s="6">
        <v>927826</v>
      </c>
      <c r="D13" s="7">
        <f t="shared" ref="D13:F24" si="3">E13-C13</f>
        <v>0</v>
      </c>
      <c r="E13" s="6">
        <v>927826</v>
      </c>
      <c r="F13" s="7">
        <f t="shared" si="3"/>
        <v>0</v>
      </c>
      <c r="G13" s="6">
        <v>927826</v>
      </c>
      <c r="H13" s="7">
        <f t="shared" ref="H13:H24" si="4">I13-G13</f>
        <v>12000</v>
      </c>
      <c r="I13" s="6">
        <v>939826</v>
      </c>
      <c r="J13" s="6">
        <v>939826</v>
      </c>
    </row>
    <row r="14" spans="1:14" ht="16.5" customHeight="1" x14ac:dyDescent="0.2">
      <c r="A14" s="19" t="s">
        <v>45</v>
      </c>
      <c r="B14" s="11" t="s">
        <v>3</v>
      </c>
      <c r="C14" s="8">
        <v>12666.7</v>
      </c>
      <c r="D14" s="7">
        <f t="shared" si="3"/>
        <v>0</v>
      </c>
      <c r="E14" s="8">
        <v>12666.7</v>
      </c>
      <c r="F14" s="7">
        <f t="shared" si="3"/>
        <v>0</v>
      </c>
      <c r="G14" s="8">
        <v>12666.7</v>
      </c>
      <c r="H14" s="7">
        <f>I14-G14</f>
        <v>0</v>
      </c>
      <c r="I14" s="8">
        <v>12666.7</v>
      </c>
      <c r="J14" s="8">
        <v>12666.7</v>
      </c>
    </row>
    <row r="15" spans="1:14" ht="17.25" customHeight="1" x14ac:dyDescent="0.2">
      <c r="A15" s="20" t="s">
        <v>46</v>
      </c>
      <c r="B15" s="11" t="s">
        <v>25</v>
      </c>
      <c r="C15" s="7">
        <f>SUM(C16:C19)</f>
        <v>170481</v>
      </c>
      <c r="D15" s="7">
        <f t="shared" si="3"/>
        <v>0</v>
      </c>
      <c r="E15" s="7">
        <f>SUM(E16:E19)</f>
        <v>170481</v>
      </c>
      <c r="F15" s="7">
        <f t="shared" si="3"/>
        <v>0</v>
      </c>
      <c r="G15" s="7">
        <f>SUM(G16:G19)</f>
        <v>170481</v>
      </c>
      <c r="H15" s="7">
        <f t="shared" ref="H15:H19" si="5">I15-G15</f>
        <v>-6231</v>
      </c>
      <c r="I15" s="7">
        <f>SUM(I16:I19)</f>
        <v>164250</v>
      </c>
      <c r="J15" s="7">
        <f>SUM(J16:J19)</f>
        <v>164250</v>
      </c>
    </row>
    <row r="16" spans="1:14" ht="26.25" customHeight="1" x14ac:dyDescent="0.2">
      <c r="A16" s="19" t="s">
        <v>47</v>
      </c>
      <c r="B16" s="12" t="s">
        <v>26</v>
      </c>
      <c r="C16" s="7">
        <v>131250</v>
      </c>
      <c r="D16" s="7">
        <f t="shared" si="3"/>
        <v>0</v>
      </c>
      <c r="E16" s="7">
        <v>131250</v>
      </c>
      <c r="F16" s="7">
        <f t="shared" si="3"/>
        <v>0</v>
      </c>
      <c r="G16" s="7">
        <v>131250</v>
      </c>
      <c r="H16" s="7">
        <f t="shared" si="5"/>
        <v>0</v>
      </c>
      <c r="I16" s="7">
        <v>131250</v>
      </c>
      <c r="J16" s="7">
        <v>131250</v>
      </c>
    </row>
    <row r="17" spans="1:10" ht="25.5" x14ac:dyDescent="0.2">
      <c r="A17" s="19" t="s">
        <v>48</v>
      </c>
      <c r="B17" s="12" t="s">
        <v>27</v>
      </c>
      <c r="C17" s="7">
        <v>28000</v>
      </c>
      <c r="D17" s="7">
        <f t="shared" si="3"/>
        <v>0</v>
      </c>
      <c r="E17" s="7">
        <v>28000</v>
      </c>
      <c r="F17" s="7">
        <f t="shared" si="3"/>
        <v>0</v>
      </c>
      <c r="G17" s="7">
        <v>28000</v>
      </c>
      <c r="H17" s="7">
        <f t="shared" si="5"/>
        <v>-3000</v>
      </c>
      <c r="I17" s="7">
        <v>25000</v>
      </c>
      <c r="J17" s="7">
        <v>25000</v>
      </c>
    </row>
    <row r="18" spans="1:10" x14ac:dyDescent="0.2">
      <c r="A18" s="19" t="s">
        <v>73</v>
      </c>
      <c r="B18" s="12" t="s">
        <v>28</v>
      </c>
      <c r="C18" s="7">
        <v>31</v>
      </c>
      <c r="D18" s="7">
        <f t="shared" si="3"/>
        <v>0</v>
      </c>
      <c r="E18" s="7">
        <v>31</v>
      </c>
      <c r="F18" s="7">
        <f t="shared" si="3"/>
        <v>0</v>
      </c>
      <c r="G18" s="7">
        <v>31</v>
      </c>
      <c r="H18" s="7">
        <f t="shared" si="5"/>
        <v>-31</v>
      </c>
      <c r="I18" s="7">
        <v>0</v>
      </c>
      <c r="J18" s="7">
        <v>0</v>
      </c>
    </row>
    <row r="19" spans="1:10" ht="27" customHeight="1" x14ac:dyDescent="0.2">
      <c r="A19" s="19" t="s">
        <v>71</v>
      </c>
      <c r="B19" s="12" t="s">
        <v>72</v>
      </c>
      <c r="C19" s="7">
        <v>11200</v>
      </c>
      <c r="D19" s="7">
        <f t="shared" si="3"/>
        <v>0</v>
      </c>
      <c r="E19" s="7">
        <v>11200</v>
      </c>
      <c r="F19" s="7">
        <f t="shared" si="3"/>
        <v>0</v>
      </c>
      <c r="G19" s="7">
        <v>11200</v>
      </c>
      <c r="H19" s="7">
        <f t="shared" si="5"/>
        <v>-3200</v>
      </c>
      <c r="I19" s="7">
        <v>8000</v>
      </c>
      <c r="J19" s="7">
        <v>8000</v>
      </c>
    </row>
    <row r="20" spans="1:10" x14ac:dyDescent="0.2">
      <c r="A20" s="20" t="s">
        <v>49</v>
      </c>
      <c r="B20" s="11" t="s">
        <v>29</v>
      </c>
      <c r="C20" s="7">
        <f>SUM(C21:C23)</f>
        <v>77105</v>
      </c>
      <c r="D20" s="7">
        <f t="shared" si="3"/>
        <v>0</v>
      </c>
      <c r="E20" s="7">
        <f>SUM(E21:E23)</f>
        <v>77105</v>
      </c>
      <c r="F20" s="7">
        <f t="shared" si="3"/>
        <v>0</v>
      </c>
      <c r="G20" s="7">
        <f>SUM(G21:G23)</f>
        <v>77105</v>
      </c>
      <c r="H20" s="7">
        <f t="shared" si="4"/>
        <v>13500</v>
      </c>
      <c r="I20" s="7">
        <f>SUM(I21:I23)</f>
        <v>90605</v>
      </c>
      <c r="J20" s="7">
        <f>SUM(J21:J23)</f>
        <v>90605</v>
      </c>
    </row>
    <row r="21" spans="1:10" ht="17.25" customHeight="1" x14ac:dyDescent="0.2">
      <c r="A21" s="19" t="s">
        <v>50</v>
      </c>
      <c r="B21" s="12" t="s">
        <v>30</v>
      </c>
      <c r="C21" s="7">
        <v>14700</v>
      </c>
      <c r="D21" s="7">
        <f t="shared" si="3"/>
        <v>0</v>
      </c>
      <c r="E21" s="7">
        <v>14700</v>
      </c>
      <c r="F21" s="7">
        <f t="shared" si="3"/>
        <v>0</v>
      </c>
      <c r="G21" s="7">
        <v>14700</v>
      </c>
      <c r="H21" s="7">
        <f t="shared" si="4"/>
        <v>10500</v>
      </c>
      <c r="I21" s="7">
        <v>25200</v>
      </c>
      <c r="J21" s="7">
        <v>25200</v>
      </c>
    </row>
    <row r="22" spans="1:10" ht="16.5" customHeight="1" x14ac:dyDescent="0.2">
      <c r="A22" s="19" t="s">
        <v>74</v>
      </c>
      <c r="B22" s="12" t="s">
        <v>39</v>
      </c>
      <c r="C22" s="7">
        <v>21500</v>
      </c>
      <c r="D22" s="7">
        <f t="shared" si="3"/>
        <v>0</v>
      </c>
      <c r="E22" s="7">
        <v>21500</v>
      </c>
      <c r="F22" s="7">
        <f t="shared" si="3"/>
        <v>0</v>
      </c>
      <c r="G22" s="7">
        <v>21500</v>
      </c>
      <c r="H22" s="7">
        <f t="shared" si="4"/>
        <v>3000</v>
      </c>
      <c r="I22" s="7">
        <v>24500</v>
      </c>
      <c r="J22" s="7">
        <v>24500</v>
      </c>
    </row>
    <row r="23" spans="1:10" ht="16.5" customHeight="1" x14ac:dyDescent="0.2">
      <c r="A23" s="19" t="s">
        <v>51</v>
      </c>
      <c r="B23" s="12" t="s">
        <v>31</v>
      </c>
      <c r="C23" s="7">
        <v>40905</v>
      </c>
      <c r="D23" s="7">
        <f t="shared" si="3"/>
        <v>0</v>
      </c>
      <c r="E23" s="7">
        <v>40905</v>
      </c>
      <c r="F23" s="7">
        <f t="shared" si="3"/>
        <v>0</v>
      </c>
      <c r="G23" s="7">
        <v>40905</v>
      </c>
      <c r="H23" s="7">
        <f t="shared" si="4"/>
        <v>0</v>
      </c>
      <c r="I23" s="7">
        <v>40905</v>
      </c>
      <c r="J23" s="7">
        <v>40905</v>
      </c>
    </row>
    <row r="24" spans="1:10" ht="16.5" customHeight="1" x14ac:dyDescent="0.2">
      <c r="A24" s="19" t="s">
        <v>52</v>
      </c>
      <c r="B24" s="11" t="s">
        <v>23</v>
      </c>
      <c r="C24" s="7">
        <v>9179</v>
      </c>
      <c r="D24" s="7">
        <f t="shared" si="3"/>
        <v>0</v>
      </c>
      <c r="E24" s="7">
        <v>9179</v>
      </c>
      <c r="F24" s="7">
        <f t="shared" si="3"/>
        <v>0</v>
      </c>
      <c r="G24" s="7">
        <v>9179</v>
      </c>
      <c r="H24" s="7">
        <f t="shared" si="4"/>
        <v>1000</v>
      </c>
      <c r="I24" s="7">
        <v>10179</v>
      </c>
      <c r="J24" s="7">
        <v>10179</v>
      </c>
    </row>
    <row r="25" spans="1:10" ht="13.5" customHeight="1" x14ac:dyDescent="0.2">
      <c r="A25" s="24"/>
      <c r="B25" s="10" t="s">
        <v>15</v>
      </c>
      <c r="C25" s="5">
        <f t="shared" ref="C25:J25" si="6">C26+C27+C28+C29+C30+C31</f>
        <v>205935.3</v>
      </c>
      <c r="D25" s="5">
        <f t="shared" si="6"/>
        <v>15222.3</v>
      </c>
      <c r="E25" s="5">
        <f t="shared" si="6"/>
        <v>221157.6</v>
      </c>
      <c r="F25" s="5">
        <f t="shared" si="6"/>
        <v>0</v>
      </c>
      <c r="G25" s="5">
        <f t="shared" si="6"/>
        <v>221157.6</v>
      </c>
      <c r="H25" s="5">
        <f t="shared" si="6"/>
        <v>7621.4</v>
      </c>
      <c r="I25" s="5">
        <f t="shared" si="6"/>
        <v>228779</v>
      </c>
      <c r="J25" s="5">
        <f t="shared" si="6"/>
        <v>228779</v>
      </c>
    </row>
    <row r="26" spans="1:10" ht="30.75" customHeight="1" x14ac:dyDescent="0.2">
      <c r="A26" s="19" t="s">
        <v>53</v>
      </c>
      <c r="B26" s="11" t="s">
        <v>75</v>
      </c>
      <c r="C26" s="7">
        <v>154592.1</v>
      </c>
      <c r="D26" s="7">
        <f>E26-C26</f>
        <v>0</v>
      </c>
      <c r="E26" s="7">
        <v>154592.1</v>
      </c>
      <c r="F26" s="7">
        <f>G26-E26</f>
        <v>0</v>
      </c>
      <c r="G26" s="7">
        <v>154592.1</v>
      </c>
      <c r="H26" s="7">
        <f>I26-G26</f>
        <v>2161.9</v>
      </c>
      <c r="I26" s="7">
        <v>156754</v>
      </c>
      <c r="J26" s="7">
        <v>156754</v>
      </c>
    </row>
    <row r="27" spans="1:10" ht="16.5" customHeight="1" x14ac:dyDescent="0.2">
      <c r="A27" s="19" t="s">
        <v>54</v>
      </c>
      <c r="B27" s="11" t="s">
        <v>4</v>
      </c>
      <c r="C27" s="6">
        <v>14939.5</v>
      </c>
      <c r="D27" s="7">
        <f t="shared" ref="D27:D31" si="7">E27-C27</f>
        <v>0</v>
      </c>
      <c r="E27" s="6">
        <v>14939.5</v>
      </c>
      <c r="F27" s="7">
        <f t="shared" ref="F27:F31" si="8">G27-E27</f>
        <v>0</v>
      </c>
      <c r="G27" s="6">
        <v>14939.5</v>
      </c>
      <c r="H27" s="7">
        <f t="shared" ref="H27:H31" si="9">I27-G27</f>
        <v>-2500</v>
      </c>
      <c r="I27" s="6">
        <v>12439.5</v>
      </c>
      <c r="J27" s="6">
        <v>12439.5</v>
      </c>
    </row>
    <row r="28" spans="1:10" ht="27.75" customHeight="1" x14ac:dyDescent="0.2">
      <c r="A28" s="19" t="s">
        <v>55</v>
      </c>
      <c r="B28" s="11" t="s">
        <v>79</v>
      </c>
      <c r="C28" s="6">
        <v>253</v>
      </c>
      <c r="D28" s="7">
        <f t="shared" si="7"/>
        <v>0</v>
      </c>
      <c r="E28" s="7">
        <v>253</v>
      </c>
      <c r="F28" s="7">
        <f t="shared" si="8"/>
        <v>0</v>
      </c>
      <c r="G28" s="7">
        <v>253</v>
      </c>
      <c r="H28" s="7">
        <f t="shared" si="9"/>
        <v>1367.4</v>
      </c>
      <c r="I28" s="7">
        <v>1620.4</v>
      </c>
      <c r="J28" s="7">
        <v>1620.4</v>
      </c>
    </row>
    <row r="29" spans="1:10" ht="16.5" customHeight="1" x14ac:dyDescent="0.2">
      <c r="A29" s="19" t="s">
        <v>56</v>
      </c>
      <c r="B29" s="11" t="s">
        <v>5</v>
      </c>
      <c r="C29" s="7">
        <v>32742</v>
      </c>
      <c r="D29" s="7">
        <f t="shared" si="7"/>
        <v>15133.8</v>
      </c>
      <c r="E29" s="7">
        <v>47875.8</v>
      </c>
      <c r="F29" s="7">
        <f t="shared" si="8"/>
        <v>0</v>
      </c>
      <c r="G29" s="7">
        <v>47875.8</v>
      </c>
      <c r="H29" s="7">
        <f t="shared" si="9"/>
        <v>-2084.4</v>
      </c>
      <c r="I29" s="7">
        <v>45791.4</v>
      </c>
      <c r="J29" s="7">
        <v>45791.4</v>
      </c>
    </row>
    <row r="30" spans="1:10" ht="17.25" customHeight="1" x14ac:dyDescent="0.2">
      <c r="A30" s="19" t="s">
        <v>57</v>
      </c>
      <c r="B30" s="11" t="s">
        <v>6</v>
      </c>
      <c r="C30" s="7">
        <v>1500</v>
      </c>
      <c r="D30" s="7">
        <f t="shared" si="7"/>
        <v>88.5</v>
      </c>
      <c r="E30" s="7">
        <v>1588.5</v>
      </c>
      <c r="F30" s="7">
        <f t="shared" si="8"/>
        <v>0</v>
      </c>
      <c r="G30" s="7">
        <v>1588.5</v>
      </c>
      <c r="H30" s="7">
        <f t="shared" si="9"/>
        <v>8500</v>
      </c>
      <c r="I30" s="7">
        <v>10088.5</v>
      </c>
      <c r="J30" s="7">
        <v>10088.5</v>
      </c>
    </row>
    <row r="31" spans="1:10" ht="14.25" customHeight="1" x14ac:dyDescent="0.2">
      <c r="A31" s="19" t="s">
        <v>58</v>
      </c>
      <c r="B31" s="11" t="s">
        <v>7</v>
      </c>
      <c r="C31" s="7">
        <v>1908.7</v>
      </c>
      <c r="D31" s="7">
        <f t="shared" si="7"/>
        <v>0</v>
      </c>
      <c r="E31" s="7">
        <v>1908.7</v>
      </c>
      <c r="F31" s="7">
        <f t="shared" si="8"/>
        <v>0</v>
      </c>
      <c r="G31" s="7">
        <v>1908.7</v>
      </c>
      <c r="H31" s="7">
        <f t="shared" si="9"/>
        <v>176.5</v>
      </c>
      <c r="I31" s="7">
        <v>2085.1999999999998</v>
      </c>
      <c r="J31" s="7">
        <v>2085.1999999999998</v>
      </c>
    </row>
    <row r="32" spans="1:10" ht="15.75" customHeight="1" x14ac:dyDescent="0.2">
      <c r="A32" s="23" t="s">
        <v>59</v>
      </c>
      <c r="B32" s="13" t="s">
        <v>16</v>
      </c>
      <c r="C32" s="5">
        <f>C33+C41+C39+C40</f>
        <v>2956554.3</v>
      </c>
      <c r="D32" s="5">
        <f t="shared" ref="D32:J32" si="10">D33+D41+D39+D40</f>
        <v>146636.9</v>
      </c>
      <c r="E32" s="5">
        <f t="shared" si="10"/>
        <v>3103191.2</v>
      </c>
      <c r="F32" s="5">
        <f t="shared" si="10"/>
        <v>559412.9</v>
      </c>
      <c r="G32" s="5">
        <f t="shared" si="10"/>
        <v>3662604.1</v>
      </c>
      <c r="H32" s="5">
        <f t="shared" si="10"/>
        <v>7145.2</v>
      </c>
      <c r="I32" s="5">
        <f t="shared" si="10"/>
        <v>3669749.3</v>
      </c>
      <c r="J32" s="5">
        <f t="shared" si="10"/>
        <v>3661864.5</v>
      </c>
    </row>
    <row r="33" spans="1:10" ht="25.5" x14ac:dyDescent="0.2">
      <c r="A33" s="19" t="s">
        <v>60</v>
      </c>
      <c r="B33" s="14" t="s">
        <v>17</v>
      </c>
      <c r="C33" s="7">
        <f>C35+C36+C37+C38</f>
        <v>2956554.3</v>
      </c>
      <c r="D33" s="7">
        <f t="shared" ref="D33:J33" si="11">D35+D36+D37+D38</f>
        <v>131636.9</v>
      </c>
      <c r="E33" s="7">
        <f t="shared" si="11"/>
        <v>3088191.2</v>
      </c>
      <c r="F33" s="7">
        <f t="shared" si="11"/>
        <v>556827.30000000005</v>
      </c>
      <c r="G33" s="7">
        <f t="shared" si="11"/>
        <v>3645018.5</v>
      </c>
      <c r="H33" s="7">
        <f>H35+H36+H37+H38</f>
        <v>7160.6</v>
      </c>
      <c r="I33" s="7">
        <f t="shared" si="11"/>
        <v>3652179.1</v>
      </c>
      <c r="J33" s="7">
        <f t="shared" si="11"/>
        <v>3644194.3</v>
      </c>
    </row>
    <row r="34" spans="1:10" x14ac:dyDescent="0.2">
      <c r="A34" s="24"/>
      <c r="B34" s="15" t="s">
        <v>18</v>
      </c>
      <c r="C34" s="7"/>
      <c r="D34" s="7"/>
      <c r="E34" s="7"/>
      <c r="F34" s="7"/>
      <c r="G34" s="7"/>
      <c r="H34" s="7"/>
      <c r="I34" s="7"/>
      <c r="J34" s="7"/>
    </row>
    <row r="35" spans="1:10" ht="25.5" x14ac:dyDescent="0.2">
      <c r="A35" s="19" t="s">
        <v>61</v>
      </c>
      <c r="B35" s="15" t="s">
        <v>76</v>
      </c>
      <c r="C35" s="7">
        <v>506449.4</v>
      </c>
      <c r="D35" s="7">
        <f>E35-C35</f>
        <v>0</v>
      </c>
      <c r="E35" s="7">
        <v>506449.4</v>
      </c>
      <c r="F35" s="7">
        <f>G35-E35</f>
        <v>106174.3</v>
      </c>
      <c r="G35" s="7">
        <v>612623.69999999995</v>
      </c>
      <c r="H35" s="7">
        <f>I35-G35</f>
        <v>22518.2</v>
      </c>
      <c r="I35" s="7">
        <v>635141.9</v>
      </c>
      <c r="J35" s="7">
        <v>643327.19999999995</v>
      </c>
    </row>
    <row r="36" spans="1:10" ht="25.5" x14ac:dyDescent="0.2">
      <c r="A36" s="19" t="s">
        <v>62</v>
      </c>
      <c r="B36" s="15" t="s">
        <v>77</v>
      </c>
      <c r="C36" s="7">
        <v>439520.4</v>
      </c>
      <c r="D36" s="7">
        <f t="shared" ref="D36:D41" si="12">E36-C36</f>
        <v>127079.4</v>
      </c>
      <c r="E36" s="7">
        <v>566599.80000000005</v>
      </c>
      <c r="F36" s="7">
        <f t="shared" ref="F36:F41" si="13">G36-E36</f>
        <v>348685.3</v>
      </c>
      <c r="G36" s="7">
        <v>915285.1</v>
      </c>
      <c r="H36" s="7">
        <f t="shared" ref="H36:H41" si="14">I36-G36</f>
        <v>-28085.599999999999</v>
      </c>
      <c r="I36" s="7">
        <v>887199.5</v>
      </c>
      <c r="J36" s="7">
        <v>879302.8</v>
      </c>
    </row>
    <row r="37" spans="1:10" ht="25.5" x14ac:dyDescent="0.2">
      <c r="A37" s="19" t="s">
        <v>63</v>
      </c>
      <c r="B37" s="15" t="s">
        <v>78</v>
      </c>
      <c r="C37" s="7">
        <v>2002484.5</v>
      </c>
      <c r="D37" s="7">
        <f t="shared" si="12"/>
        <v>0</v>
      </c>
      <c r="E37" s="7">
        <v>2002484.5</v>
      </c>
      <c r="F37" s="7">
        <f t="shared" si="13"/>
        <v>23170.5</v>
      </c>
      <c r="G37" s="7">
        <v>2025655</v>
      </c>
      <c r="H37" s="7">
        <f t="shared" si="14"/>
        <v>17828.7</v>
      </c>
      <c r="I37" s="7">
        <v>2043483.7</v>
      </c>
      <c r="J37" s="7">
        <v>2032018.7</v>
      </c>
    </row>
    <row r="38" spans="1:10" x14ac:dyDescent="0.2">
      <c r="A38" s="19" t="s">
        <v>64</v>
      </c>
      <c r="B38" s="15" t="s">
        <v>19</v>
      </c>
      <c r="C38" s="7">
        <v>8100</v>
      </c>
      <c r="D38" s="7">
        <f t="shared" si="12"/>
        <v>4557.5</v>
      </c>
      <c r="E38" s="7">
        <v>12657.5</v>
      </c>
      <c r="F38" s="7">
        <f t="shared" si="13"/>
        <v>78797.2</v>
      </c>
      <c r="G38" s="7">
        <v>91454.7</v>
      </c>
      <c r="H38" s="7">
        <f t="shared" si="14"/>
        <v>-5100.7</v>
      </c>
      <c r="I38" s="7">
        <v>86354</v>
      </c>
      <c r="J38" s="7">
        <v>89545.600000000006</v>
      </c>
    </row>
    <row r="39" spans="1:10" ht="38.25" x14ac:dyDescent="0.2">
      <c r="A39" s="19" t="s">
        <v>65</v>
      </c>
      <c r="B39" s="16" t="s">
        <v>32</v>
      </c>
      <c r="C39" s="7">
        <v>0</v>
      </c>
      <c r="D39" s="7">
        <f t="shared" si="12"/>
        <v>0</v>
      </c>
      <c r="E39" s="7">
        <v>0</v>
      </c>
      <c r="F39" s="7">
        <f t="shared" si="13"/>
        <v>2585.6</v>
      </c>
      <c r="G39" s="7">
        <v>2585.6</v>
      </c>
      <c r="H39" s="7">
        <f t="shared" si="14"/>
        <v>0</v>
      </c>
      <c r="I39" s="7">
        <v>2585.6</v>
      </c>
      <c r="J39" s="7">
        <v>2685.6</v>
      </c>
    </row>
    <row r="40" spans="1:10" ht="25.5" x14ac:dyDescent="0.2">
      <c r="A40" s="19" t="s">
        <v>66</v>
      </c>
      <c r="B40" s="16" t="s">
        <v>33</v>
      </c>
      <c r="C40" s="7">
        <v>0</v>
      </c>
      <c r="D40" s="7">
        <f t="shared" si="12"/>
        <v>15000</v>
      </c>
      <c r="E40" s="7">
        <v>15000</v>
      </c>
      <c r="F40" s="7">
        <f t="shared" si="13"/>
        <v>0</v>
      </c>
      <c r="G40" s="7">
        <v>15000</v>
      </c>
      <c r="H40" s="7">
        <f t="shared" si="14"/>
        <v>0</v>
      </c>
      <c r="I40" s="7">
        <v>15000</v>
      </c>
      <c r="J40" s="7">
        <v>15000</v>
      </c>
    </row>
    <row r="41" spans="1:10" ht="28.5" customHeight="1" x14ac:dyDescent="0.2">
      <c r="A41" s="19" t="s">
        <v>67</v>
      </c>
      <c r="B41" s="14" t="s">
        <v>21</v>
      </c>
      <c r="C41" s="7">
        <v>0</v>
      </c>
      <c r="D41" s="7">
        <f t="shared" si="12"/>
        <v>0</v>
      </c>
      <c r="E41" s="7">
        <v>0</v>
      </c>
      <c r="F41" s="7">
        <f t="shared" si="13"/>
        <v>0</v>
      </c>
      <c r="G41" s="7">
        <v>0</v>
      </c>
      <c r="H41" s="7">
        <f t="shared" si="14"/>
        <v>-15.4</v>
      </c>
      <c r="I41" s="7">
        <v>-15.4</v>
      </c>
      <c r="J41" s="7">
        <v>-15.4</v>
      </c>
    </row>
    <row r="42" spans="1:10" ht="32.25" customHeight="1" x14ac:dyDescent="0.2"/>
  </sheetData>
  <mergeCells count="12">
    <mergeCell ref="A7:A8"/>
    <mergeCell ref="I1:J1"/>
    <mergeCell ref="G7:G8"/>
    <mergeCell ref="H7:H8"/>
    <mergeCell ref="I7:I8"/>
    <mergeCell ref="J7:J8"/>
    <mergeCell ref="B7:B8"/>
    <mergeCell ref="C7:C8"/>
    <mergeCell ref="D7:D8"/>
    <mergeCell ref="E7:E8"/>
    <mergeCell ref="F7:F8"/>
    <mergeCell ref="A4:J4"/>
  </mergeCells>
  <pageMargins left="0.59055118110236227" right="0.11811023622047245" top="0.35433070866141736" bottom="0.35433070866141736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Рянская Елена</cp:lastModifiedBy>
  <cp:lastPrinted>2021-06-17T09:15:59Z</cp:lastPrinted>
  <dcterms:created xsi:type="dcterms:W3CDTF">1999-06-18T11:49:53Z</dcterms:created>
  <dcterms:modified xsi:type="dcterms:W3CDTF">2021-04-15T09:28:43Z</dcterms:modified>
</cp:coreProperties>
</file>